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E:\9-2性別平等\0.年度表單\115\"/>
    </mc:Choice>
  </mc:AlternateContent>
  <xr:revisionPtr revIDLastSave="0" documentId="13_ncr:1_{66121FE7-453D-41F5-81C1-BB775AE51EAF}" xr6:coauthVersionLast="47" xr6:coauthVersionMax="47" xr10:uidLastSave="{00000000-0000-0000-0000-000000000000}"/>
  <bookViews>
    <workbookView xWindow="-105" yWindow="0" windowWidth="14610" windowHeight="15585" tabRatio="772" activeTab="1" xr2:uid="{D76DC470-591E-406B-9AF1-5CED940D413A}"/>
  </bookViews>
  <sheets>
    <sheet name="114年" sheetId="23" r:id="rId1"/>
    <sheet name="114年附表1" sheetId="24" r:id="rId2"/>
    <sheet name="113年" sheetId="21" r:id="rId3"/>
    <sheet name="113年附表1" sheetId="22" r:id="rId4"/>
    <sheet name="112年" sheetId="20" r:id="rId5"/>
    <sheet name="111年" sheetId="18" r:id="rId6"/>
    <sheet name="110年" sheetId="17" r:id="rId7"/>
    <sheet name="109年" sheetId="16" r:id="rId8"/>
    <sheet name="108年" sheetId="10" r:id="rId9"/>
    <sheet name="107年" sheetId="11" r:id="rId10"/>
    <sheet name="106年" sheetId="9" r:id="rId11"/>
    <sheet name="105年" sheetId="12" r:id="rId12"/>
    <sheet name="104年" sheetId="13" r:id="rId13"/>
    <sheet name="103年" sheetId="14" r:id="rId14"/>
    <sheet name="102年(5月17日-12月31日)" sheetId="15" r:id="rId15"/>
  </sheets>
  <definedNames>
    <definedName name="_xlnm.Print_Area" localSheetId="14">'102年(5月17日-12月31日)'!$A$1:$O$10</definedName>
    <definedName name="_xlnm.Print_Area" localSheetId="13">'103年'!$A$1:$O$9</definedName>
    <definedName name="_xlnm.Print_Area" localSheetId="12">'104年'!$A$1:$O$9</definedName>
    <definedName name="_xlnm.Print_Area" localSheetId="11">'105年'!$A$1:$O$9</definedName>
    <definedName name="_xlnm.Print_Area" localSheetId="10">'106年'!$A$1:$O$10</definedName>
    <definedName name="_xlnm.Print_Area" localSheetId="9">'107年'!$A$1:$O$10</definedName>
    <definedName name="_xlnm.Print_Area" localSheetId="8">'108年'!$A$1:$O$9</definedName>
    <definedName name="_xlnm.Print_Area" localSheetId="5">'111年'!$A$1:$O$10</definedName>
    <definedName name="_xlnm.Print_Area" localSheetId="4">'112年'!$A$1:$O$10</definedName>
    <definedName name="_xlnm.Print_Area" localSheetId="2">'113年'!$A$1:$O$10</definedName>
    <definedName name="_xlnm.Print_Area" localSheetId="3">'113年附表1'!$A$1:$M$28</definedName>
    <definedName name="_xlnm.Print_Area" localSheetId="0">'114年'!$A$1:$O$10</definedName>
    <definedName name="_xlnm.Print_Area" localSheetId="1">'114年附表1'!$A$1:$M$28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7" i="24" l="1"/>
  <c r="C6" i="24"/>
  <c r="C8" i="24"/>
  <c r="C10" i="24"/>
  <c r="K11" i="24"/>
  <c r="C12" i="24"/>
  <c r="C14" i="24"/>
  <c r="C16" i="24"/>
  <c r="C18" i="24"/>
  <c r="C20" i="24"/>
  <c r="C22" i="24"/>
  <c r="C24" i="24"/>
  <c r="C26" i="24"/>
  <c r="B27" i="24"/>
  <c r="C5" i="24" s="1"/>
  <c r="C27" i="24"/>
  <c r="D27" i="24"/>
  <c r="E6" i="24" s="1"/>
  <c r="F27" i="24"/>
  <c r="G6" i="24" s="1"/>
  <c r="H27" i="24"/>
  <c r="I27" i="24" s="1"/>
  <c r="J27" i="24"/>
  <c r="K27" i="24" s="1"/>
  <c r="K25" i="24" l="1"/>
  <c r="K23" i="24"/>
  <c r="K21" i="24"/>
  <c r="K9" i="24"/>
  <c r="K15" i="24"/>
  <c r="K19" i="24"/>
  <c r="K7" i="24"/>
  <c r="K13" i="24"/>
  <c r="K17" i="24"/>
  <c r="K5" i="24"/>
  <c r="I19" i="24"/>
  <c r="G27" i="24"/>
  <c r="E27" i="24"/>
  <c r="E5" i="24"/>
  <c r="M13" i="24"/>
  <c r="M25" i="24"/>
  <c r="M7" i="24"/>
  <c r="M19" i="24"/>
  <c r="M17" i="24"/>
  <c r="M5" i="24"/>
  <c r="M21" i="24"/>
  <c r="M6" i="24"/>
  <c r="M8" i="24"/>
  <c r="M10" i="24"/>
  <c r="M12" i="24"/>
  <c r="M14" i="24"/>
  <c r="M16" i="24"/>
  <c r="M18" i="24"/>
  <c r="M20" i="24"/>
  <c r="M22" i="24"/>
  <c r="M24" i="24"/>
  <c r="M26" i="24"/>
  <c r="M27" i="24"/>
  <c r="M9" i="24"/>
  <c r="M11" i="24"/>
  <c r="M23" i="24"/>
  <c r="M15" i="24"/>
  <c r="G25" i="24"/>
  <c r="G23" i="24"/>
  <c r="G21" i="24"/>
  <c r="G19" i="24"/>
  <c r="G17" i="24"/>
  <c r="G15" i="24"/>
  <c r="G13" i="24"/>
  <c r="G11" i="24"/>
  <c r="G9" i="24"/>
  <c r="G7" i="24"/>
  <c r="I23" i="24"/>
  <c r="E25" i="24"/>
  <c r="E23" i="24"/>
  <c r="E21" i="24"/>
  <c r="E19" i="24"/>
  <c r="E17" i="24"/>
  <c r="E15" i="24"/>
  <c r="E13" i="24"/>
  <c r="E11" i="24"/>
  <c r="E9" i="24"/>
  <c r="E7" i="24"/>
  <c r="I5" i="24"/>
  <c r="I17" i="24"/>
  <c r="I13" i="24"/>
  <c r="C25" i="24"/>
  <c r="C23" i="24"/>
  <c r="C21" i="24"/>
  <c r="C19" i="24"/>
  <c r="C17" i="24"/>
  <c r="C15" i="24"/>
  <c r="C13" i="24"/>
  <c r="C11" i="24"/>
  <c r="C9" i="24"/>
  <c r="C7" i="24"/>
  <c r="G5" i="24"/>
  <c r="I9" i="24"/>
  <c r="K26" i="24"/>
  <c r="K24" i="24"/>
  <c r="K22" i="24"/>
  <c r="K20" i="24"/>
  <c r="K18" i="24"/>
  <c r="K16" i="24"/>
  <c r="K14" i="24"/>
  <c r="K12" i="24"/>
  <c r="K10" i="24"/>
  <c r="K8" i="24"/>
  <c r="K6" i="24"/>
  <c r="I15" i="24"/>
  <c r="I26" i="24"/>
  <c r="I24" i="24"/>
  <c r="I22" i="24"/>
  <c r="I20" i="24"/>
  <c r="I18" i="24"/>
  <c r="I16" i="24"/>
  <c r="I14" i="24"/>
  <c r="I12" i="24"/>
  <c r="I10" i="24"/>
  <c r="I8" i="24"/>
  <c r="I6" i="24"/>
  <c r="I25" i="24"/>
  <c r="I7" i="24"/>
  <c r="G26" i="24"/>
  <c r="G24" i="24"/>
  <c r="G22" i="24"/>
  <c r="G20" i="24"/>
  <c r="G18" i="24"/>
  <c r="G16" i="24"/>
  <c r="G14" i="24"/>
  <c r="G12" i="24"/>
  <c r="G10" i="24"/>
  <c r="G8" i="24"/>
  <c r="I21" i="24"/>
  <c r="I11" i="24"/>
  <c r="E26" i="24"/>
  <c r="E24" i="24"/>
  <c r="E22" i="24"/>
  <c r="E20" i="24"/>
  <c r="E18" i="24"/>
  <c r="E16" i="24"/>
  <c r="E14" i="24"/>
  <c r="E12" i="24"/>
  <c r="E10" i="24"/>
  <c r="E8" i="24"/>
  <c r="L18" i="23"/>
  <c r="M18" i="23"/>
  <c r="K18" i="23"/>
  <c r="L17" i="23"/>
  <c r="M17" i="23"/>
  <c r="K17" i="23"/>
  <c r="M23" i="23"/>
  <c r="L23" i="23"/>
  <c r="K23" i="23"/>
  <c r="M30" i="23"/>
  <c r="L30" i="23"/>
  <c r="K30" i="23"/>
  <c r="N8" i="23"/>
  <c r="L8" i="23"/>
  <c r="J8" i="23"/>
  <c r="H8" i="23"/>
  <c r="F8" i="23"/>
  <c r="G8" i="23" s="1"/>
  <c r="D8" i="23"/>
  <c r="C8" i="23"/>
  <c r="B8" i="23"/>
  <c r="O7" i="23"/>
  <c r="M7" i="23"/>
  <c r="K7" i="23"/>
  <c r="I7" i="23"/>
  <c r="G7" i="23"/>
  <c r="E7" i="23"/>
  <c r="O6" i="23"/>
  <c r="M6" i="23"/>
  <c r="K6" i="23"/>
  <c r="I6" i="23"/>
  <c r="G6" i="23"/>
  <c r="E6" i="23"/>
  <c r="O5" i="23"/>
  <c r="M5" i="23"/>
  <c r="K5" i="23"/>
  <c r="I5" i="23"/>
  <c r="G5" i="23"/>
  <c r="E5" i="23"/>
  <c r="M21" i="23"/>
  <c r="L21" i="23"/>
  <c r="M20" i="23"/>
  <c r="L20" i="23"/>
  <c r="E16" i="23"/>
  <c r="E15" i="23"/>
  <c r="L33" i="21"/>
  <c r="M33" i="21"/>
  <c r="K33" i="21"/>
  <c r="L26" i="21"/>
  <c r="M26" i="21"/>
  <c r="K26" i="21"/>
  <c r="L21" i="21"/>
  <c r="L17" i="21"/>
  <c r="M17" i="21"/>
  <c r="K17" i="21"/>
  <c r="K18" i="21" s="1"/>
  <c r="L5" i="22"/>
  <c r="L27" i="22" s="1"/>
  <c r="J5" i="22"/>
  <c r="J27" i="22" s="1"/>
  <c r="H5" i="22"/>
  <c r="H27" i="22" s="1"/>
  <c r="F5" i="22"/>
  <c r="D5" i="22"/>
  <c r="B5" i="22"/>
  <c r="I8" i="23" l="1"/>
  <c r="K31" i="23"/>
  <c r="K32" i="23" s="1"/>
  <c r="K33" i="23" s="1"/>
  <c r="K8" i="23"/>
  <c r="M8" i="23"/>
  <c r="E8" i="23"/>
  <c r="O8" i="23"/>
  <c r="K24" i="23"/>
  <c r="K25" i="23" s="1"/>
  <c r="K26" i="23" s="1"/>
  <c r="L31" i="23"/>
  <c r="L32" i="23" s="1"/>
  <c r="L33" i="23" s="1"/>
  <c r="L24" i="23"/>
  <c r="L25" i="23" s="1"/>
  <c r="L26" i="23" s="1"/>
  <c r="M24" i="23"/>
  <c r="M25" i="23" s="1"/>
  <c r="M26" i="23" s="1"/>
  <c r="M31" i="23"/>
  <c r="M32" i="23" s="1"/>
  <c r="M33" i="23" s="1"/>
  <c r="M27" i="22"/>
  <c r="M26" i="22"/>
  <c r="M24" i="22"/>
  <c r="M22" i="22"/>
  <c r="M20" i="22"/>
  <c r="M18" i="22"/>
  <c r="M16" i="22"/>
  <c r="M14" i="22"/>
  <c r="M12" i="22"/>
  <c r="M10" i="22"/>
  <c r="M8" i="22"/>
  <c r="M6" i="22"/>
  <c r="M25" i="22"/>
  <c r="M23" i="22"/>
  <c r="M21" i="22"/>
  <c r="M19" i="22"/>
  <c r="M17" i="22"/>
  <c r="M15" i="22"/>
  <c r="M13" i="22"/>
  <c r="M11" i="22"/>
  <c r="M9" i="22"/>
  <c r="M7" i="22"/>
  <c r="C5" i="22"/>
  <c r="I26" i="22"/>
  <c r="I24" i="22"/>
  <c r="I22" i="22"/>
  <c r="I20" i="22"/>
  <c r="I18" i="22"/>
  <c r="I16" i="22"/>
  <c r="I14" i="22"/>
  <c r="I12" i="22"/>
  <c r="I10" i="22"/>
  <c r="I8" i="22"/>
  <c r="I6" i="22"/>
  <c r="I27" i="22"/>
  <c r="I25" i="22"/>
  <c r="I23" i="22"/>
  <c r="I21" i="22"/>
  <c r="I19" i="22"/>
  <c r="I17" i="22"/>
  <c r="I15" i="22"/>
  <c r="I13" i="22"/>
  <c r="I11" i="22"/>
  <c r="I9" i="22"/>
  <c r="I7" i="22"/>
  <c r="K26" i="22"/>
  <c r="K24" i="22"/>
  <c r="K22" i="22"/>
  <c r="K20" i="22"/>
  <c r="K18" i="22"/>
  <c r="K16" i="22"/>
  <c r="K14" i="22"/>
  <c r="K12" i="22"/>
  <c r="K10" i="22"/>
  <c r="K8" i="22"/>
  <c r="K6" i="22"/>
  <c r="K27" i="22"/>
  <c r="K25" i="22"/>
  <c r="K23" i="22"/>
  <c r="K21" i="22"/>
  <c r="K19" i="22"/>
  <c r="K17" i="22"/>
  <c r="K15" i="22"/>
  <c r="K13" i="22"/>
  <c r="K11" i="22"/>
  <c r="K9" i="22"/>
  <c r="K7" i="22"/>
  <c r="B27" i="22"/>
  <c r="I5" i="22"/>
  <c r="D27" i="22"/>
  <c r="E5" i="22" s="1"/>
  <c r="F27" i="22"/>
  <c r="K5" i="22"/>
  <c r="M5" i="22"/>
  <c r="G26" i="22" l="1"/>
  <c r="G24" i="22"/>
  <c r="G22" i="22"/>
  <c r="G20" i="22"/>
  <c r="G18" i="22"/>
  <c r="G16" i="22"/>
  <c r="G14" i="22"/>
  <c r="G12" i="22"/>
  <c r="G8" i="22"/>
  <c r="G6" i="22"/>
  <c r="G10" i="22"/>
  <c r="G27" i="22"/>
  <c r="G25" i="22"/>
  <c r="G23" i="22"/>
  <c r="G21" i="22"/>
  <c r="G19" i="22"/>
  <c r="G17" i="22"/>
  <c r="G15" i="22"/>
  <c r="G13" i="22"/>
  <c r="G11" i="22"/>
  <c r="G9" i="22"/>
  <c r="G7" i="22"/>
  <c r="G5" i="22"/>
  <c r="E26" i="22"/>
  <c r="E24" i="22"/>
  <c r="E22" i="22"/>
  <c r="E20" i="22"/>
  <c r="E18" i="22"/>
  <c r="E16" i="22"/>
  <c r="E14" i="22"/>
  <c r="E12" i="22"/>
  <c r="E10" i="22"/>
  <c r="E8" i="22"/>
  <c r="E6" i="22"/>
  <c r="E27" i="22"/>
  <c r="E25" i="22"/>
  <c r="E23" i="22"/>
  <c r="E21" i="22"/>
  <c r="E19" i="22"/>
  <c r="E17" i="22"/>
  <c r="E15" i="22"/>
  <c r="E13" i="22"/>
  <c r="E11" i="22"/>
  <c r="E9" i="22"/>
  <c r="E7" i="22"/>
  <c r="C26" i="22"/>
  <c r="C24" i="22"/>
  <c r="C22" i="22"/>
  <c r="C20" i="22"/>
  <c r="C18" i="22"/>
  <c r="C16" i="22"/>
  <c r="C14" i="22"/>
  <c r="C12" i="22"/>
  <c r="C10" i="22"/>
  <c r="C8" i="22"/>
  <c r="C6" i="22"/>
  <c r="C27" i="22"/>
  <c r="C25" i="22"/>
  <c r="C23" i="22"/>
  <c r="C21" i="22"/>
  <c r="C19" i="22"/>
  <c r="C17" i="22"/>
  <c r="C15" i="22"/>
  <c r="C13" i="22"/>
  <c r="C11" i="22"/>
  <c r="C9" i="22"/>
  <c r="C7" i="22"/>
  <c r="L32" i="21"/>
  <c r="M32" i="21"/>
  <c r="K32" i="21"/>
  <c r="M30" i="21"/>
  <c r="L30" i="21"/>
  <c r="K30" i="21"/>
  <c r="M31" i="21"/>
  <c r="L31" i="21"/>
  <c r="K31" i="21"/>
  <c r="M23" i="21"/>
  <c r="L23" i="21"/>
  <c r="K23" i="21"/>
  <c r="L25" i="21"/>
  <c r="M25" i="21"/>
  <c r="K25" i="21"/>
  <c r="M24" i="21"/>
  <c r="L24" i="21"/>
  <c r="K24" i="21"/>
  <c r="E15" i="21"/>
  <c r="E16" i="21"/>
  <c r="M21" i="21"/>
  <c r="M20" i="21"/>
  <c r="L20" i="21"/>
  <c r="M18" i="21"/>
  <c r="L18" i="21"/>
  <c r="N8" i="21"/>
  <c r="L8" i="21"/>
  <c r="M8" i="21" s="1"/>
  <c r="K8" i="21"/>
  <c r="J8" i="21"/>
  <c r="H8" i="21"/>
  <c r="I8" i="21" s="1"/>
  <c r="F8" i="21"/>
  <c r="G8" i="21" s="1"/>
  <c r="D8" i="21"/>
  <c r="C8" i="21"/>
  <c r="O8" i="21" s="1"/>
  <c r="B8" i="21"/>
  <c r="O7" i="21"/>
  <c r="M7" i="21"/>
  <c r="K7" i="21"/>
  <c r="I7" i="21"/>
  <c r="G7" i="21"/>
  <c r="E7" i="21"/>
  <c r="O6" i="21"/>
  <c r="M6" i="21"/>
  <c r="K6" i="21"/>
  <c r="I6" i="21"/>
  <c r="G6" i="21"/>
  <c r="E6" i="21"/>
  <c r="O5" i="21"/>
  <c r="M5" i="21"/>
  <c r="K5" i="21"/>
  <c r="I5" i="21"/>
  <c r="G5" i="21"/>
  <c r="E5" i="21"/>
  <c r="M21" i="20"/>
  <c r="L21" i="20"/>
  <c r="M20" i="20"/>
  <c r="L20" i="20"/>
  <c r="M17" i="20"/>
  <c r="M18" i="20" s="1"/>
  <c r="L17" i="20"/>
  <c r="L18" i="20" s="1"/>
  <c r="K17" i="20"/>
  <c r="K18" i="20" s="1"/>
  <c r="E16" i="20"/>
  <c r="E15" i="20"/>
  <c r="N8" i="20"/>
  <c r="O8" i="20" s="1"/>
  <c r="L8" i="20"/>
  <c r="M8" i="20" s="1"/>
  <c r="J8" i="20"/>
  <c r="K8" i="20" s="1"/>
  <c r="H8" i="20"/>
  <c r="I8" i="20"/>
  <c r="F8" i="20"/>
  <c r="G8" i="20"/>
  <c r="D8" i="20"/>
  <c r="C8" i="20"/>
  <c r="B8" i="20"/>
  <c r="O7" i="20"/>
  <c r="M7" i="20"/>
  <c r="K7" i="20"/>
  <c r="I7" i="20"/>
  <c r="G7" i="20"/>
  <c r="E7" i="20"/>
  <c r="O6" i="20"/>
  <c r="M6" i="20"/>
  <c r="K6" i="20"/>
  <c r="I6" i="20"/>
  <c r="G6" i="20"/>
  <c r="E6" i="20"/>
  <c r="O5" i="20"/>
  <c r="M5" i="20"/>
  <c r="K5" i="20"/>
  <c r="I5" i="20"/>
  <c r="G5" i="20"/>
  <c r="E5" i="20"/>
  <c r="D18" i="18"/>
  <c r="D19" i="18" s="1"/>
  <c r="H28" i="18"/>
  <c r="H29" i="18"/>
  <c r="E18" i="18"/>
  <c r="E19" i="18"/>
  <c r="E21" i="18"/>
  <c r="E22" i="18"/>
  <c r="H25" i="16"/>
  <c r="G25" i="16"/>
  <c r="H24" i="16"/>
  <c r="G24" i="16"/>
  <c r="H22" i="16"/>
  <c r="H21" i="16"/>
  <c r="G21" i="16"/>
  <c r="G22" i="16" s="1"/>
  <c r="F21" i="16"/>
  <c r="F22" i="16"/>
  <c r="F18" i="18"/>
  <c r="F19" i="18"/>
  <c r="F21" i="18"/>
  <c r="F22" i="18"/>
  <c r="O7" i="18"/>
  <c r="O6" i="18"/>
  <c r="O5" i="18"/>
  <c r="M7" i="18"/>
  <c r="M6" i="18"/>
  <c r="M5" i="18"/>
  <c r="K7" i="18"/>
  <c r="K6" i="18"/>
  <c r="K5" i="18"/>
  <c r="I7" i="18"/>
  <c r="I6" i="18"/>
  <c r="I5" i="18"/>
  <c r="G7" i="18"/>
  <c r="G6" i="18"/>
  <c r="G5" i="18"/>
  <c r="E7" i="18"/>
  <c r="E6" i="18"/>
  <c r="E5" i="18"/>
  <c r="N8" i="18"/>
  <c r="L8" i="18"/>
  <c r="M8" i="18" s="1"/>
  <c r="J8" i="18"/>
  <c r="H8" i="18"/>
  <c r="F8" i="18"/>
  <c r="G8" i="18" s="1"/>
  <c r="D8" i="18"/>
  <c r="C8" i="18"/>
  <c r="B8" i="18"/>
  <c r="I8" i="18" s="1"/>
  <c r="F22" i="17"/>
  <c r="E22" i="17"/>
  <c r="F21" i="17"/>
  <c r="E21" i="17"/>
  <c r="F18" i="17"/>
  <c r="F19" i="17"/>
  <c r="E18" i="17"/>
  <c r="E19" i="17"/>
  <c r="D18" i="17"/>
  <c r="D19" i="17" s="1"/>
  <c r="B8" i="17"/>
  <c r="E8" i="17"/>
  <c r="O7" i="17"/>
  <c r="M7" i="17"/>
  <c r="K7" i="17"/>
  <c r="I7" i="17"/>
  <c r="G7" i="17"/>
  <c r="E7" i="17"/>
  <c r="O6" i="17"/>
  <c r="M6" i="17"/>
  <c r="K6" i="17"/>
  <c r="I6" i="17"/>
  <c r="G6" i="17"/>
  <c r="E6" i="17"/>
  <c r="O5" i="17"/>
  <c r="M5" i="17"/>
  <c r="K5" i="17"/>
  <c r="I5" i="17"/>
  <c r="G5" i="17"/>
  <c r="E5" i="17"/>
  <c r="N8" i="17"/>
  <c r="O8" i="17" s="1"/>
  <c r="L8" i="17"/>
  <c r="M8" i="17" s="1"/>
  <c r="J8" i="17"/>
  <c r="H8" i="17"/>
  <c r="I8" i="17" s="1"/>
  <c r="F8" i="17"/>
  <c r="G8" i="17" s="1"/>
  <c r="D8" i="17"/>
  <c r="C8" i="17"/>
  <c r="N8" i="16"/>
  <c r="L8" i="16"/>
  <c r="M8" i="16" s="1"/>
  <c r="J8" i="16"/>
  <c r="H8" i="16"/>
  <c r="F8" i="16"/>
  <c r="D8" i="16"/>
  <c r="C8" i="16"/>
  <c r="O8" i="16" s="1"/>
  <c r="B8" i="16"/>
  <c r="E8" i="16" s="1"/>
  <c r="O7" i="16"/>
  <c r="M7" i="16"/>
  <c r="K7" i="16"/>
  <c r="I7" i="16"/>
  <c r="G7" i="16"/>
  <c r="E7" i="16"/>
  <c r="O6" i="16"/>
  <c r="M6" i="16"/>
  <c r="K6" i="16"/>
  <c r="I6" i="16"/>
  <c r="G6" i="16"/>
  <c r="E6" i="16"/>
  <c r="O5" i="16"/>
  <c r="M5" i="16"/>
  <c r="K5" i="16"/>
  <c r="I5" i="16"/>
  <c r="G5" i="16"/>
  <c r="E5" i="16"/>
  <c r="F7" i="10"/>
  <c r="G7" i="10"/>
  <c r="N7" i="15"/>
  <c r="L7" i="15"/>
  <c r="M7" i="15"/>
  <c r="J7" i="15"/>
  <c r="K7" i="15" s="1"/>
  <c r="H7" i="15"/>
  <c r="I7" i="15" s="1"/>
  <c r="F7" i="15"/>
  <c r="D7" i="15"/>
  <c r="E7" i="15" s="1"/>
  <c r="C7" i="15"/>
  <c r="G7" i="15" s="1"/>
  <c r="B7" i="15"/>
  <c r="O6" i="15"/>
  <c r="M6" i="15"/>
  <c r="K6" i="15"/>
  <c r="I6" i="15"/>
  <c r="G6" i="15"/>
  <c r="E6" i="15"/>
  <c r="O5" i="15"/>
  <c r="M5" i="15"/>
  <c r="K5" i="15"/>
  <c r="I5" i="15"/>
  <c r="G5" i="15"/>
  <c r="E5" i="15"/>
  <c r="O4" i="15"/>
  <c r="M4" i="15"/>
  <c r="K4" i="15"/>
  <c r="I4" i="15"/>
  <c r="G4" i="15"/>
  <c r="E4" i="15"/>
  <c r="N7" i="14"/>
  <c r="O7" i="14" s="1"/>
  <c r="L7" i="14"/>
  <c r="M7" i="14" s="1"/>
  <c r="J7" i="14"/>
  <c r="K7" i="14" s="1"/>
  <c r="H7" i="14"/>
  <c r="I7" i="14"/>
  <c r="F7" i="14"/>
  <c r="G7" i="14"/>
  <c r="D7" i="14"/>
  <c r="C7" i="14"/>
  <c r="B7" i="14"/>
  <c r="O6" i="14"/>
  <c r="M6" i="14"/>
  <c r="K6" i="14"/>
  <c r="I6" i="14"/>
  <c r="G6" i="14"/>
  <c r="E6" i="14"/>
  <c r="O5" i="14"/>
  <c r="M5" i="14"/>
  <c r="K5" i="14"/>
  <c r="I5" i="14"/>
  <c r="G5" i="14"/>
  <c r="E5" i="14"/>
  <c r="O4" i="14"/>
  <c r="M4" i="14"/>
  <c r="K4" i="14"/>
  <c r="I4" i="14"/>
  <c r="G4" i="14"/>
  <c r="E4" i="14"/>
  <c r="N7" i="13"/>
  <c r="O7" i="13" s="1"/>
  <c r="L7" i="13"/>
  <c r="M7" i="13" s="1"/>
  <c r="J7" i="13"/>
  <c r="K7" i="13" s="1"/>
  <c r="H7" i="13"/>
  <c r="F7" i="13"/>
  <c r="D7" i="13"/>
  <c r="C7" i="13"/>
  <c r="G7" i="13" s="1"/>
  <c r="B7" i="13"/>
  <c r="E7" i="13" s="1"/>
  <c r="O6" i="13"/>
  <c r="M6" i="13"/>
  <c r="K6" i="13"/>
  <c r="I6" i="13"/>
  <c r="G6" i="13"/>
  <c r="E6" i="13"/>
  <c r="O5" i="13"/>
  <c r="M5" i="13"/>
  <c r="K5" i="13"/>
  <c r="I5" i="13"/>
  <c r="G5" i="13"/>
  <c r="E5" i="13"/>
  <c r="O4" i="13"/>
  <c r="M4" i="13"/>
  <c r="K4" i="13"/>
  <c r="I4" i="13"/>
  <c r="G4" i="13"/>
  <c r="E4" i="13"/>
  <c r="N7" i="12"/>
  <c r="L7" i="12"/>
  <c r="M7" i="12"/>
  <c r="J7" i="12"/>
  <c r="K7" i="12"/>
  <c r="H7" i="12"/>
  <c r="I7" i="12"/>
  <c r="F7" i="12"/>
  <c r="G7" i="12" s="1"/>
  <c r="D7" i="12"/>
  <c r="C7" i="12"/>
  <c r="O7" i="12"/>
  <c r="B7" i="12"/>
  <c r="O6" i="12"/>
  <c r="M6" i="12"/>
  <c r="K6" i="12"/>
  <c r="I6" i="12"/>
  <c r="G6" i="12"/>
  <c r="E6" i="12"/>
  <c r="O5" i="12"/>
  <c r="M5" i="12"/>
  <c r="K5" i="12"/>
  <c r="I5" i="12"/>
  <c r="G5" i="12"/>
  <c r="E5" i="12"/>
  <c r="O4" i="12"/>
  <c r="M4" i="12"/>
  <c r="K4" i="12"/>
  <c r="I4" i="12"/>
  <c r="G4" i="12"/>
  <c r="E4" i="12"/>
  <c r="N7" i="11"/>
  <c r="O7" i="11" s="1"/>
  <c r="L7" i="11"/>
  <c r="J7" i="11"/>
  <c r="H7" i="11"/>
  <c r="F7" i="11"/>
  <c r="G7" i="11" s="1"/>
  <c r="D7" i="11"/>
  <c r="C7" i="11"/>
  <c r="B7" i="11"/>
  <c r="E7" i="11" s="1"/>
  <c r="M7" i="11"/>
  <c r="O6" i="11"/>
  <c r="M6" i="11"/>
  <c r="K6" i="11"/>
  <c r="I6" i="11"/>
  <c r="G6" i="11"/>
  <c r="E6" i="11"/>
  <c r="O5" i="11"/>
  <c r="M5" i="11"/>
  <c r="K5" i="11"/>
  <c r="I5" i="11"/>
  <c r="G5" i="11"/>
  <c r="E5" i="11"/>
  <c r="O4" i="11"/>
  <c r="M4" i="11"/>
  <c r="K4" i="11"/>
  <c r="I4" i="11"/>
  <c r="G4" i="11"/>
  <c r="E4" i="11"/>
  <c r="N7" i="10"/>
  <c r="O7" i="10" s="1"/>
  <c r="L7" i="10"/>
  <c r="M7" i="10" s="1"/>
  <c r="J7" i="10"/>
  <c r="K7" i="10" s="1"/>
  <c r="H7" i="10"/>
  <c r="I7" i="10"/>
  <c r="D7" i="10"/>
  <c r="C7" i="10"/>
  <c r="B7" i="10"/>
  <c r="E7" i="10"/>
  <c r="O6" i="10"/>
  <c r="M6" i="10"/>
  <c r="K6" i="10"/>
  <c r="I6" i="10"/>
  <c r="G6" i="10"/>
  <c r="E6" i="10"/>
  <c r="O5" i="10"/>
  <c r="M5" i="10"/>
  <c r="K5" i="10"/>
  <c r="I5" i="10"/>
  <c r="G5" i="10"/>
  <c r="E5" i="10"/>
  <c r="O4" i="10"/>
  <c r="M4" i="10"/>
  <c r="K4" i="10"/>
  <c r="I4" i="10"/>
  <c r="G4" i="10"/>
  <c r="E4" i="10"/>
  <c r="O4" i="9"/>
  <c r="M4" i="9"/>
  <c r="K4" i="9"/>
  <c r="I4" i="9"/>
  <c r="G4" i="9"/>
  <c r="E4" i="9"/>
  <c r="N7" i="9"/>
  <c r="C7" i="9"/>
  <c r="O7" i="9" s="1"/>
  <c r="L7" i="9"/>
  <c r="B7" i="9"/>
  <c r="I7" i="9" s="1"/>
  <c r="M7" i="9"/>
  <c r="J7" i="9"/>
  <c r="K7" i="9" s="1"/>
  <c r="H7" i="9"/>
  <c r="F7" i="9"/>
  <c r="G7" i="9" s="1"/>
  <c r="D7" i="9"/>
  <c r="O6" i="9"/>
  <c r="M6" i="9"/>
  <c r="K6" i="9"/>
  <c r="I6" i="9"/>
  <c r="G6" i="9"/>
  <c r="E6" i="9"/>
  <c r="O5" i="9"/>
  <c r="M5" i="9"/>
  <c r="K5" i="9"/>
  <c r="I5" i="9"/>
  <c r="G5" i="9"/>
  <c r="E5" i="9"/>
  <c r="E7" i="14"/>
  <c r="E7" i="12"/>
  <c r="K7" i="11"/>
  <c r="I7" i="11"/>
  <c r="K8" i="17"/>
  <c r="O8" i="18"/>
  <c r="K8" i="18"/>
  <c r="E8" i="18"/>
  <c r="E8" i="20"/>
  <c r="E8" i="21" l="1"/>
  <c r="I7" i="13"/>
  <c r="I8" i="16"/>
  <c r="E7" i="9"/>
  <c r="O7" i="15"/>
  <c r="G8" i="16"/>
  <c r="K8" i="16"/>
</calcChain>
</file>

<file path=xl/sharedStrings.xml><?xml version="1.0" encoding="utf-8"?>
<sst xmlns="http://schemas.openxmlformats.org/spreadsheetml/2006/main" count="462" uniqueCount="106">
  <si>
    <t>件數</t>
  </si>
  <si>
    <t>採購性質</t>
    <phoneticPr fontId="20" type="noConversion"/>
  </si>
  <si>
    <t>全部決標
件數</t>
    <phoneticPr fontId="20" type="noConversion"/>
  </si>
  <si>
    <t>全部決標
金額
(億元)</t>
    <phoneticPr fontId="20" type="noConversion"/>
  </si>
  <si>
    <r>
      <t>女性企業</t>
    </r>
    <r>
      <rPr>
        <vertAlign val="superscript"/>
        <sz val="12"/>
        <color indexed="8"/>
        <rFont val="標楷體"/>
        <family val="4"/>
        <charset val="136"/>
      </rPr>
      <t>1</t>
    </r>
    <phoneticPr fontId="20" type="noConversion"/>
  </si>
  <si>
    <r>
      <t>女性中小企業</t>
    </r>
    <r>
      <rPr>
        <vertAlign val="superscript"/>
        <sz val="12"/>
        <color indexed="8"/>
        <rFont val="標楷體"/>
        <family val="4"/>
        <charset val="136"/>
      </rPr>
      <t xml:space="preserve">2   </t>
    </r>
    <phoneticPr fontId="20" type="noConversion"/>
  </si>
  <si>
    <r>
      <t>優先取得採購業務機會之女性中小企業</t>
    </r>
    <r>
      <rPr>
        <vertAlign val="superscript"/>
        <sz val="12"/>
        <color indexed="8"/>
        <rFont val="標楷體"/>
        <family val="4"/>
        <charset val="136"/>
      </rPr>
      <t>3</t>
    </r>
    <phoneticPr fontId="20" type="noConversion"/>
  </si>
  <si>
    <t>件數比率</t>
    <phoneticPr fontId="20" type="noConversion"/>
  </si>
  <si>
    <t>金額                 (億元)</t>
    <phoneticPr fontId="20" type="noConversion"/>
  </si>
  <si>
    <t>金額比率</t>
    <phoneticPr fontId="20" type="noConversion"/>
  </si>
  <si>
    <t>工程</t>
    <phoneticPr fontId="20" type="noConversion"/>
  </si>
  <si>
    <t>財物</t>
    <phoneticPr fontId="20" type="noConversion"/>
  </si>
  <si>
    <t>勞務</t>
    <phoneticPr fontId="20" type="noConversion"/>
  </si>
  <si>
    <t>合計</t>
    <phoneticPr fontId="20" type="noConversion"/>
  </si>
  <si>
    <t>採購性質</t>
    <phoneticPr fontId="20" type="noConversion"/>
  </si>
  <si>
    <t>全部決標
件數</t>
    <phoneticPr fontId="20" type="noConversion"/>
  </si>
  <si>
    <t>全部決標
金額
(億元)</t>
    <phoneticPr fontId="20" type="noConversion"/>
  </si>
  <si>
    <r>
      <t>符合一定條件之女性中小企業</t>
    </r>
    <r>
      <rPr>
        <vertAlign val="superscript"/>
        <sz val="12"/>
        <color indexed="8"/>
        <rFont val="標楷體"/>
        <family val="4"/>
        <charset val="136"/>
      </rPr>
      <t>3</t>
    </r>
    <phoneticPr fontId="20" type="noConversion"/>
  </si>
  <si>
    <t>資料來源：企劃處</t>
    <phoneticPr fontId="20" type="noConversion"/>
  </si>
  <si>
    <t>資料來源：企劃處</t>
    <phoneticPr fontId="20" type="noConversion"/>
  </si>
  <si>
    <t>註1：本統計所稱「女性企業」，指依商業登記法及公司法登記之企業，其法定代表人為女性之得標廠商。
註2：本統計所稱「女性中小企業」，指依商業登記法及公司法登記之企業，其指法定代表人為女性且決標公告之『是否為中小企業』選取『是』之得標廠商。
註3：「符合一定條件之女性中小企業」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註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註5：統計期間，女性企業得標家數計10,251家(A)，女性中小企業得標家數計10,175(B)，B/A之比率為99.25%；符合一定條件之女性中小企業家數計8,425家(C)，C/A之比率為82.18%。　　　
註6：有關決標件數及決標金額，係依商業登記法及公司法登記之企業得標者。　　　　　　　　　　　　　　　　　　　　　　　　　　　　　　　　　　　　　　　　　　　　　　　　　　　　　　　</t>
    <phoneticPr fontId="20" type="noConversion"/>
  </si>
  <si>
    <t>註1：本統計所稱「女性企業」，指依商業登記法及公司法登記之企業，其法定代表人為女性之得標廠商。
註2：本統計所稱「女性中小企業」，指依商業登記法及公司法登記之企業，其指法定代表人為女性且決標公告之『是否為中小企業』選取『是』之得標廠商。
註3：「符合一定條件之女性中小企業」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註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註5：統計期間，女性企業得標家數計10,173家(A)，女性中小企業得標家數計10,100家(B)，B/A之比率為99.28%；符合一定條件之女性中小企業家數計8,313家(C)，C/A之比率為81.71%。　　　
註6：有關決標件數及決標金額，係依商業登記法及公司法登記之企業得標者。　　　　　　　　　　　　　　　　　　　　　　　　　　　　　　　　　　　　　　　　　　　　　　　　　　　　　　　</t>
    <phoneticPr fontId="20" type="noConversion"/>
  </si>
  <si>
    <t>註1：本統計所稱「女性企業」，指依商業登記法及公司法登記之企業，其法定代表人為女性之得標廠商。
註2：本統計所稱「女性中小企業」，指依商業登記法及公司法登記之企業，其指法定代表人為女性且決標公告之『是否為中小企業』選取『是』之得標廠商。
註3：「優先取得採購業務機會之女性中小企業」篩選條件，依經濟部中小企業處102年3月22日「研議辦理女性企業參與政府採購性別統計事宜」會議結論，係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註4：統計期間，女性企業得標家數計10,150家(A)，女性中小企業得標家數計10,067家(B)，B/A之比率為99.11%；優先取得採購業務機會之女性中小企業家數計8,281家(C)，C/A之比率為81.21%。　　　
註5：有關決標件數及決標金額，係依商業登記法及公司法登記之企業得標者。　　　　　　　　　　　　　　　　　　　　　　　　　　　　　　　　　　　　　　　　　　　　　　　　　　　　　　　　</t>
    <phoneticPr fontId="20" type="noConversion"/>
  </si>
  <si>
    <t>註1：本統計所稱「女性企業」，指法定代表人為女性之得標廠商。
註2：本統計所稱「女性中小企業」，指法定代表人為女性且決標公告之『是否為中小企業』選取『是』之得標廠商。
註3：「優先取得採購業務機會之女性中小企業」篩選條件，依經濟部中小企業處102年3月22日「研議辦理女性企業參與政府採購性別統計事宜」會議結論，係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註4：統計期間，女性企業得標家數計8,424家(A)，女性中小企業得標家數計8,362家(B)，B/A之比率為99.26%；優先取得採購業務機會之女性中小企業家數計6,783家(C)，C/A之比率為80.51%。　　　　　　　　　　　　　　　　　　　　　　　　　　　　　　　　　　　　　　　　　　　　　　　　　　　　　　　　</t>
    <phoneticPr fontId="20" type="noConversion"/>
  </si>
  <si>
    <t>女性企業</t>
    <phoneticPr fontId="20" type="noConversion"/>
  </si>
  <si>
    <r>
      <t>女性中小企業</t>
    </r>
    <r>
      <rPr>
        <vertAlign val="superscript"/>
        <sz val="12"/>
        <color indexed="8"/>
        <rFont val="標楷體"/>
        <family val="4"/>
        <charset val="136"/>
      </rPr>
      <t xml:space="preserve">  </t>
    </r>
    <phoneticPr fontId="20" type="noConversion"/>
  </si>
  <si>
    <t>符合一定條件之女性中小企業</t>
    <phoneticPr fontId="20" type="noConversion"/>
  </si>
  <si>
    <t>女性中小企業</t>
    <phoneticPr fontId="20" type="noConversion"/>
  </si>
  <si>
    <t>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 有關決標件數及決標金額，係依商業登記法及公司法登記之企業得標者。                                                                                                                                                                               
2.應用深化：統計期間，女性企業得標家數計9,134家(A)，女性中小企業得標家數計9,041(B)，B/A之比率為98.98%；符合一定條件之女性中小企業家數計7,644家(C)，C/A之比率為83.68%。就公司登記及商業登記之企業，其得標之全部件數156,723件，全部決標金額約9,966.67億元，其中：
(1)女性企業得標件數44,387件(約占全部件數之28.32%)，得標金額約3,196.12億元(約占全部決標金額之32.07%)。
(2)女性中小企業得標件數43,522件(約占全部總件數27.77%)，得標金額2,912.6億元(約占全部決標總金額29.22%)。
(3)「符合一定條件之女性中小企業」得標件數35,714件(占總決標件數之22.79%)；得標金額約1,731.96億元(占總決標金額之17.38%)。　　
3.未進行國際性別統計比較原因說明：各國對於女性企業、女性中小企業等之定義可能不同，且尚難取得資料，爰無法與國際進行性別統計比較。</t>
    <phoneticPr fontId="29" type="noConversion"/>
  </si>
  <si>
    <r>
      <t>108</t>
    </r>
    <r>
      <rPr>
        <b/>
        <sz val="20"/>
        <color indexed="8"/>
        <rFont val="標楷體"/>
        <family val="4"/>
        <charset val="136"/>
      </rPr>
      <t>年女性企業取得政府採購案件統計表</t>
    </r>
    <phoneticPr fontId="20" type="noConversion"/>
  </si>
  <si>
    <r>
      <t>107</t>
    </r>
    <r>
      <rPr>
        <b/>
        <sz val="20"/>
        <color indexed="8"/>
        <rFont val="標楷體"/>
        <family val="4"/>
        <charset val="136"/>
      </rPr>
      <t>年女性企業取得政府採購案件統計表</t>
    </r>
    <phoneticPr fontId="20" type="noConversion"/>
  </si>
  <si>
    <r>
      <t>106</t>
    </r>
    <r>
      <rPr>
        <b/>
        <sz val="20"/>
        <color indexed="8"/>
        <rFont val="標楷體"/>
        <family val="4"/>
        <charset val="136"/>
      </rPr>
      <t>年女性企業取得政府採購案件統計表</t>
    </r>
    <phoneticPr fontId="20" type="noConversion"/>
  </si>
  <si>
    <r>
      <t>105</t>
    </r>
    <r>
      <rPr>
        <b/>
        <sz val="20"/>
        <color indexed="8"/>
        <rFont val="標楷體"/>
        <family val="4"/>
        <charset val="136"/>
      </rPr>
      <t>年女性企業取得政府採購案件統計表</t>
    </r>
    <phoneticPr fontId="20" type="noConversion"/>
  </si>
  <si>
    <r>
      <t>104</t>
    </r>
    <r>
      <rPr>
        <b/>
        <sz val="20"/>
        <color indexed="8"/>
        <rFont val="標楷體"/>
        <family val="4"/>
        <charset val="136"/>
      </rPr>
      <t>年女性企業取得政府採購案件統計表</t>
    </r>
    <phoneticPr fontId="20" type="noConversion"/>
  </si>
  <si>
    <r>
      <t>103</t>
    </r>
    <r>
      <rPr>
        <b/>
        <sz val="20"/>
        <color indexed="8"/>
        <rFont val="標楷體"/>
        <family val="4"/>
        <charset val="136"/>
      </rPr>
      <t>年女性企業取得政府採購案件統計表</t>
    </r>
    <phoneticPr fontId="20" type="noConversion"/>
  </si>
  <si>
    <r>
      <t>102</t>
    </r>
    <r>
      <rPr>
        <b/>
        <sz val="20"/>
        <color indexed="8"/>
        <rFont val="標楷體"/>
        <family val="4"/>
        <charset val="136"/>
      </rPr>
      <t>年</t>
    </r>
    <r>
      <rPr>
        <b/>
        <sz val="20"/>
        <color indexed="8"/>
        <rFont val="Arial"/>
        <family val="2"/>
      </rPr>
      <t>5</t>
    </r>
    <r>
      <rPr>
        <b/>
        <sz val="20"/>
        <color indexed="8"/>
        <rFont val="標楷體"/>
        <family val="4"/>
        <charset val="136"/>
      </rPr>
      <t>月</t>
    </r>
    <r>
      <rPr>
        <b/>
        <sz val="20"/>
        <color indexed="8"/>
        <rFont val="Arial"/>
        <family val="2"/>
      </rPr>
      <t>17</t>
    </r>
    <r>
      <rPr>
        <b/>
        <sz val="20"/>
        <color indexed="8"/>
        <rFont val="標楷體"/>
        <family val="4"/>
        <charset val="136"/>
      </rPr>
      <t>日至</t>
    </r>
    <r>
      <rPr>
        <b/>
        <sz val="20"/>
        <color indexed="8"/>
        <rFont val="Arial"/>
        <family val="2"/>
      </rPr>
      <t>12</t>
    </r>
    <r>
      <rPr>
        <b/>
        <sz val="20"/>
        <color indexed="8"/>
        <rFont val="標楷體"/>
        <family val="4"/>
        <charset val="136"/>
      </rPr>
      <t>月</t>
    </r>
    <r>
      <rPr>
        <b/>
        <sz val="20"/>
        <color indexed="8"/>
        <rFont val="Arial"/>
        <family val="2"/>
      </rPr>
      <t>31</t>
    </r>
    <r>
      <rPr>
        <b/>
        <sz val="20"/>
        <color indexed="8"/>
        <rFont val="標楷體"/>
        <family val="4"/>
        <charset val="136"/>
      </rPr>
      <t>日女性企業取得政府採購案件統計表</t>
    </r>
    <phoneticPr fontId="20" type="noConversion"/>
  </si>
  <si>
    <t>採購性質</t>
    <phoneticPr fontId="20" type="noConversion"/>
  </si>
  <si>
    <t>全部決標
件數</t>
    <phoneticPr fontId="20" type="noConversion"/>
  </si>
  <si>
    <t>全部決標
金額
(億元)</t>
    <phoneticPr fontId="20" type="noConversion"/>
  </si>
  <si>
    <t>女性企業</t>
    <phoneticPr fontId="20" type="noConversion"/>
  </si>
  <si>
    <t>女性中小企業</t>
    <phoneticPr fontId="20" type="noConversion"/>
  </si>
  <si>
    <t>符合一定條件之女性中小企業</t>
    <phoneticPr fontId="20" type="noConversion"/>
  </si>
  <si>
    <t>件數比率</t>
    <phoneticPr fontId="20" type="noConversion"/>
  </si>
  <si>
    <t>金額                 (億元)</t>
    <phoneticPr fontId="20" type="noConversion"/>
  </si>
  <si>
    <t>金額比率</t>
    <phoneticPr fontId="20" type="noConversion"/>
  </si>
  <si>
    <t>工程</t>
    <phoneticPr fontId="20" type="noConversion"/>
  </si>
  <si>
    <t>財物</t>
    <phoneticPr fontId="20" type="noConversion"/>
  </si>
  <si>
    <t>勞務</t>
    <phoneticPr fontId="20" type="noConversion"/>
  </si>
  <si>
    <t>合計</t>
    <phoneticPr fontId="20" type="noConversion"/>
  </si>
  <si>
    <t>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2.應用深化：
(1)統計期間，女性企業得標家數計11,651家(A)，女性中小企業得標家數計11,408(B)，B/A之比率為97.91%，顯示女性企業大多以中小企業為主；又與107年度相較，女性企業成長614家，成長率5.56%；女性中小企業家數成長563家，成長率5.19%。符合一定條件之女性中小企業家數計9,261家(C)，C/A之比率為79.49%，與107年相較，增加421家，增加率4.76%。
(2)就公司登記及商業登記之企業，其得標之全部件數165,562件，全部決標金額約11,268.80億元，其中，女性企業得標件數49,923件(約占全部件數之30.15%)，得標金額約4,704.52億元(約占全部決標金額之41.75%)；女性中小企業得標件數47,750件(約占全部總件數28.84%)，得標金額3,806億元(約占全部決標總金額33.77%)；符合一定條件之女性中小企業之得標件數37,394件(占總決標件數之22.59%)；得標金額約2,600.22億元(占總決標金額之23.07%)。
(3)各類女性企業承包政府採購之件數及金額之變動情形：女性企業、女性中小企業及符合一定條件之女性中小企業承包件數比率，108年較107年分別成長0.29%、0.16%及0.09%；在承包金額方面，女性企業、女性中小企業及符合一定條件之女性中小企業承包金額比率，108年較107年分別成長15.66%、14.04%及9.59%，顯示女性企業、女性中小企業及符合一定條件之女性中小企業承包件數及承包金額均明顯提升，商業規模有逐步擴大趨勢。
3.未進行國際性別統計比較原因說明：各國對於女性企業、女性中小企業等之定義可能不同，且尚難取得資料，爰無法與國際進行性別統計比較。　</t>
    <phoneticPr fontId="29" type="noConversion"/>
  </si>
  <si>
    <t>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2.應用深化：
(1)統計期間，女性企業得標家數計11,037家(A)，女性中小企業得標家數計10,845(B)，B/A之比率為98.26%，顯示女性企業大多以中小企業為主；又與106年度相較，女性企業成長1,903家，成長率20.83%；女性中小企業家數成長1,804家，成長率19.95%。符合一定條件之女性中小企業家數計8,840家(C)，C/A之比率為80.09%，與106年相較，增加1,196家，增家率15.65%。
(2)就公司登記及商業登記之企業，其得標之全部件數154,172件，全部決標金額約11,533.87億元，其中，女性企業得標件數46,038件(約占全部件數之29.86%)，得標金額約3,009.22億元(約占全部決標金額之26.09%)；女性中小企業得標件數44,212件(約占全部總件數28.68%)，得標金額2,275.44億元(約占全部決標總金額19.73%)；符合一定條件之女性中小企業之得標件數34,690件(占總決標件數之22.50%)；得標金額約1,554.31億元(占總決標金額之13.48%)。
(3)各類女性企業承包政府採購之件數及金額之變動情形：女性企業及女性中小企業承包件數比率，107年較106年分別成長1.54%、0.91%；惟在承包金額方面，女性企業及女性中小企業承包金額比率，107年較106年分別減少5.98%及9.49%，顯示女性企業及女性中小企業商業規模可能較小，爰承包件數雖增加，但承包金額卻降低。又「符合一定條件之女性中小企業」承包件數比率，107年較106年減少0.29%；在承包金額方面，107年較106年減少3.9%，變化幅度較小。
3.未進行國際性別統計比較原因說明：各國對於女性企業、女性中小企業等之定義可能不同，且尚難取得資料，爰無法與國際進行性別統計比較。</t>
    <phoneticPr fontId="29" type="noConversion"/>
  </si>
  <si>
    <t>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2.應用深化：
(1)統計期間，女性企業得標家數計12,031家(A)，女性中小企業得標家數計11,791(B)，B/A之比率為98.00%，顯示女性企業大多以中小企業為主；又與108年度相較，女性企業成長380家，成長率3.26%；女性中小企業家數成長383家，成長率3.36%。符合一定條件之女性中小企業家數計9,644家(C)，C/A之比率為80.16%，與108年相較，增加383家，增加率4.14%。
(2)就公司登記及商業登記之企業，其得標之全部件數173,382件，全部決標金額約14,612.41億元，其中，女性企業得標件數51,210件(約占全部件數之29.54%)，得標金額約3,609.57億元(約占全部決標金額之24.7%)；女性中小企業得標件數48,899件(約占全部總件數28.20%)，得標金額2,816.07億元(約占全部決標總金額19.27%)；符合一定條件之女性中小企業之得標件數37,974件(占總決標件數之21.90%)；得標金額約1,871.78億元(占總決標金額之12.81%)。
(3)各類女性企業承包政府採購之件數及金額之變動情形：女性企業、女性中小企業及符合一定條件之女性中小企業承包件數比率，109年較108年分別成長2.58%、2.41%及1.55%；在承包金額方面，女性企業、女性中小企業及符合一定條件之女性中小企業承包金額比率，109年較108年則分別下降23.27%、26.01%及28.01%，顯示女性企業、女性中小企業及符合一定條件之女性中小企業承包件數件數提升，而承包金額反而下降，似平均承攬案件規模縮小。
3.未進行國際性別統計比較原因說明：各國對於女性企業、女性中小企業等之定義可能不同，且尚難取得資料，爰無法與國際進行性別統計比較。　</t>
    <phoneticPr fontId="29" type="noConversion"/>
  </si>
  <si>
    <r>
      <t>109</t>
    </r>
    <r>
      <rPr>
        <b/>
        <sz val="20"/>
        <color indexed="8"/>
        <rFont val="標楷體"/>
        <family val="4"/>
        <charset val="136"/>
      </rPr>
      <t>年</t>
    </r>
    <r>
      <rPr>
        <b/>
        <sz val="20"/>
        <color indexed="8"/>
        <rFont val="Arial"/>
        <family val="2"/>
      </rPr>
      <t>1</t>
    </r>
    <r>
      <rPr>
        <b/>
        <sz val="20"/>
        <color indexed="8"/>
        <rFont val="標楷體"/>
        <family val="4"/>
        <charset val="136"/>
      </rPr>
      <t>月</t>
    </r>
    <r>
      <rPr>
        <b/>
        <sz val="20"/>
        <color indexed="8"/>
        <rFont val="Arial"/>
        <family val="2"/>
      </rPr>
      <t>1</t>
    </r>
    <r>
      <rPr>
        <b/>
        <sz val="20"/>
        <color indexed="8"/>
        <rFont val="標楷體"/>
        <family val="4"/>
        <charset val="136"/>
      </rPr>
      <t>日至</t>
    </r>
    <r>
      <rPr>
        <b/>
        <sz val="20"/>
        <color indexed="8"/>
        <rFont val="Arial"/>
        <family val="2"/>
      </rPr>
      <t>12</t>
    </r>
    <r>
      <rPr>
        <b/>
        <sz val="20"/>
        <color indexed="8"/>
        <rFont val="標楷體"/>
        <family val="4"/>
        <charset val="136"/>
      </rPr>
      <t>月</t>
    </r>
    <r>
      <rPr>
        <b/>
        <sz val="20"/>
        <color indexed="8"/>
        <rFont val="Arial"/>
        <family val="2"/>
      </rPr>
      <t>31</t>
    </r>
    <r>
      <rPr>
        <b/>
        <sz val="20"/>
        <color indexed="8"/>
        <rFont val="標楷體"/>
        <family val="4"/>
        <charset val="136"/>
      </rPr>
      <t>日由女性企業承包決標案件統計表</t>
    </r>
    <r>
      <rPr>
        <b/>
        <sz val="20"/>
        <color indexed="8"/>
        <rFont val="Arial"/>
        <family val="2"/>
      </rPr>
      <t/>
    </r>
    <phoneticPr fontId="20" type="noConversion"/>
  </si>
  <si>
    <r>
      <t>110</t>
    </r>
    <r>
      <rPr>
        <b/>
        <sz val="20"/>
        <color indexed="8"/>
        <rFont val="標楷體"/>
        <family val="4"/>
        <charset val="136"/>
      </rPr>
      <t>年</t>
    </r>
    <r>
      <rPr>
        <b/>
        <sz val="20"/>
        <color indexed="8"/>
        <rFont val="Arial"/>
        <family val="2"/>
      </rPr>
      <t>1</t>
    </r>
    <r>
      <rPr>
        <b/>
        <sz val="20"/>
        <color indexed="8"/>
        <rFont val="標楷體"/>
        <family val="4"/>
        <charset val="136"/>
      </rPr>
      <t>月</t>
    </r>
    <r>
      <rPr>
        <b/>
        <sz val="20"/>
        <color indexed="8"/>
        <rFont val="Arial"/>
        <family val="2"/>
      </rPr>
      <t>1</t>
    </r>
    <r>
      <rPr>
        <b/>
        <sz val="20"/>
        <color indexed="8"/>
        <rFont val="標楷體"/>
        <family val="4"/>
        <charset val="136"/>
      </rPr>
      <t>日至</t>
    </r>
    <r>
      <rPr>
        <b/>
        <sz val="20"/>
        <color indexed="8"/>
        <rFont val="Arial"/>
        <family val="2"/>
      </rPr>
      <t>12</t>
    </r>
    <r>
      <rPr>
        <b/>
        <sz val="20"/>
        <color indexed="8"/>
        <rFont val="標楷體"/>
        <family val="4"/>
        <charset val="136"/>
      </rPr>
      <t>月</t>
    </r>
    <r>
      <rPr>
        <b/>
        <sz val="20"/>
        <color indexed="8"/>
        <rFont val="Arial"/>
        <family val="2"/>
      </rPr>
      <t>31</t>
    </r>
    <r>
      <rPr>
        <b/>
        <sz val="20"/>
        <color indexed="8"/>
        <rFont val="標楷體"/>
        <family val="4"/>
        <charset val="136"/>
      </rPr>
      <t>日由女性企業承包決標案件統計表</t>
    </r>
    <r>
      <rPr>
        <b/>
        <sz val="20"/>
        <color indexed="8"/>
        <rFont val="Arial"/>
        <family val="2"/>
      </rPr>
      <t/>
    </r>
    <phoneticPr fontId="20" type="noConversion"/>
  </si>
  <si>
    <t>a</t>
    <phoneticPr fontId="29" type="noConversion"/>
  </si>
  <si>
    <t>b</t>
    <phoneticPr fontId="29" type="noConversion"/>
  </si>
  <si>
    <t>c</t>
    <phoneticPr fontId="29" type="noConversion"/>
  </si>
  <si>
    <t>b/a</t>
    <phoneticPr fontId="29" type="noConversion"/>
  </si>
  <si>
    <t>c/a</t>
    <phoneticPr fontId="29" type="noConversion"/>
  </si>
  <si>
    <t>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2.應用深化：
(1)統計期間，統計期間，女性企業得標家數計11,751家(A)，女性中小企業得標家數計11,546(B)，B/A之比率為98.26%，顯示女性企業大多以中小企業為主；又與109年度相較，女性企業減少280家，下降2.33%；女性中小企業家數減少245家，下降2.08%。符合一定條件之女性中小企業家數計9,273家(C)，C/A之比率為78.91%，與109年相較，減少371家，下降3.85%。
(2)就公司登記及商業登記之企業，其得標之全部件數165,911件，全部決標金額約13,954.96億元，其中，女性企業得標件數49,350件(約占全部件數之29.74%)，得標金額約3,653.66億元(約占全部決標金額之26.18%)；女性中小企業得標件數47,262件(約占全部總件數28.49%)，得標金額2,467.72億元(約占全部決標總金額17.68%)；符合一定條件之女性中小企業之得標件數36,549件(占總決標件數之22.03%)；得標金額約1,506.87億元(占總決標金額之10.8%)。
(3)各類女性企業承包政府採購之件數及金額之變動情形：女性企業、女性中小企業及符合一定條件之女性中小企業承包件數比率，110年較109年分別減少3.63%、3.35%及3.75%；在承包金額方面，女性企業、女性中小企業及符合一定條件之女性中小企業承包金額比率，110年較109年則分別上升1.22%、下降12.37%及19.5%，女性企業、女性中小企業及符合一定條件之女性中小企業家數及承包件數下降，但女性企業承包金額反而上升，似承攬規模擴大且集中於較大型企業。
3.未進行國際性別統計比較原因說明：各國對於女性企業、女性中小企業等之定義可能不同，且尚難取得資料，爰無法與國際進行性別統計比較。</t>
    <phoneticPr fontId="29" type="noConversion"/>
  </si>
  <si>
    <r>
      <t>111</t>
    </r>
    <r>
      <rPr>
        <b/>
        <sz val="20"/>
        <color indexed="8"/>
        <rFont val="標楷體"/>
        <family val="4"/>
        <charset val="136"/>
      </rPr>
      <t>年</t>
    </r>
    <r>
      <rPr>
        <b/>
        <sz val="20"/>
        <color indexed="8"/>
        <rFont val="Arial"/>
        <family val="2"/>
      </rPr>
      <t>1</t>
    </r>
    <r>
      <rPr>
        <b/>
        <sz val="20"/>
        <color indexed="8"/>
        <rFont val="標楷體"/>
        <family val="4"/>
        <charset val="136"/>
      </rPr>
      <t>月</t>
    </r>
    <r>
      <rPr>
        <b/>
        <sz val="20"/>
        <color indexed="8"/>
        <rFont val="Arial"/>
        <family val="2"/>
      </rPr>
      <t>1</t>
    </r>
    <r>
      <rPr>
        <b/>
        <sz val="20"/>
        <color indexed="8"/>
        <rFont val="標楷體"/>
        <family val="4"/>
        <charset val="136"/>
      </rPr>
      <t>日至</t>
    </r>
    <r>
      <rPr>
        <b/>
        <sz val="20"/>
        <color indexed="8"/>
        <rFont val="Arial"/>
        <family val="2"/>
      </rPr>
      <t>12</t>
    </r>
    <r>
      <rPr>
        <b/>
        <sz val="20"/>
        <color indexed="8"/>
        <rFont val="標楷體"/>
        <family val="4"/>
        <charset val="136"/>
      </rPr>
      <t>月</t>
    </r>
    <r>
      <rPr>
        <b/>
        <sz val="20"/>
        <color indexed="8"/>
        <rFont val="Arial"/>
        <family val="2"/>
      </rPr>
      <t>31</t>
    </r>
    <r>
      <rPr>
        <b/>
        <sz val="20"/>
        <color indexed="8"/>
        <rFont val="標楷體"/>
        <family val="4"/>
        <charset val="136"/>
      </rPr>
      <t>日由女性企業承包決標案件統計表</t>
    </r>
    <r>
      <rPr>
        <b/>
        <sz val="20"/>
        <color indexed="8"/>
        <rFont val="Arial"/>
        <family val="2"/>
      </rPr>
      <t/>
    </r>
    <phoneticPr fontId="20" type="noConversion"/>
  </si>
  <si>
    <t>女性企業家數</t>
  </si>
  <si>
    <t>女性中小企業家數</t>
  </si>
  <si>
    <t>女性中小企業家數(股)</t>
  </si>
  <si>
    <t>優先取得採購業務機會之女性中小企業</t>
  </si>
  <si>
    <r>
      <t>112</t>
    </r>
    <r>
      <rPr>
        <b/>
        <sz val="20"/>
        <color indexed="8"/>
        <rFont val="標楷體"/>
        <family val="4"/>
        <charset val="136"/>
      </rPr>
      <t>年</t>
    </r>
    <r>
      <rPr>
        <b/>
        <sz val="20"/>
        <color indexed="8"/>
        <rFont val="Arial"/>
        <family val="2"/>
      </rPr>
      <t>1</t>
    </r>
    <r>
      <rPr>
        <b/>
        <sz val="20"/>
        <color indexed="8"/>
        <rFont val="標楷體"/>
        <family val="4"/>
        <charset val="136"/>
      </rPr>
      <t>月</t>
    </r>
    <r>
      <rPr>
        <b/>
        <sz val="20"/>
        <color indexed="8"/>
        <rFont val="Arial"/>
        <family val="2"/>
      </rPr>
      <t>1</t>
    </r>
    <r>
      <rPr>
        <b/>
        <sz val="20"/>
        <color indexed="8"/>
        <rFont val="標楷體"/>
        <family val="4"/>
        <charset val="136"/>
      </rPr>
      <t>日至</t>
    </r>
    <r>
      <rPr>
        <b/>
        <sz val="20"/>
        <color indexed="8"/>
        <rFont val="Arial"/>
        <family val="2"/>
      </rPr>
      <t>12</t>
    </r>
    <r>
      <rPr>
        <b/>
        <sz val="20"/>
        <color indexed="8"/>
        <rFont val="標楷體"/>
        <family val="4"/>
        <charset val="136"/>
      </rPr>
      <t>月</t>
    </r>
    <r>
      <rPr>
        <b/>
        <sz val="20"/>
        <color indexed="8"/>
        <rFont val="Arial"/>
        <family val="2"/>
      </rPr>
      <t>31</t>
    </r>
    <r>
      <rPr>
        <b/>
        <sz val="20"/>
        <color indexed="8"/>
        <rFont val="標楷體"/>
        <family val="4"/>
        <charset val="136"/>
      </rPr>
      <t>日由女性企業承包決標案件統計表</t>
    </r>
    <r>
      <rPr>
        <b/>
        <sz val="20"/>
        <color indexed="8"/>
        <rFont val="Arial"/>
        <family val="2"/>
      </rPr>
      <t/>
    </r>
    <phoneticPr fontId="20" type="noConversion"/>
  </si>
  <si>
    <r>
      <t>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2.應用深化：</t>
    </r>
    <r>
      <rPr>
        <sz val="12"/>
        <rFont val="標楷體"/>
        <family val="4"/>
        <charset val="136"/>
      </rPr>
      <t xml:space="preserve">
(1)統計期間，統計期間，女性企業得標家數計12,078家(A)，女性中小企業得標家數計11,875(B)，B/A之比率為98.32%，顯示女性企業大多以中小企業為主；又與110年度相較，女性企業增加327家，上升2.78%；女性中小企業家數增加329家，增加2.85%。符合一定條件之女性中小企業家數計9,802家(C)，C/A之比率為81.16%，與110年相較，增加529家，上升5.7%。
(2)就公司登記及商業登記之企業，其得標之全部件數171,059件，全部決標金額約20,810.87億元，其中，女性企業得標件數49,446件(約占全部件數之28.91%)，得標金額約2,897.39億元(約占全部決標金額之13.92%)；女性中小企業得標件數47,590件(約占全部總件數27.82%)，得標金額2,384.11億元(約占全部決標總金額11.46%)；符合一定條件之女性小企業之得標件數38,219件(占總決標件數之22.34%)；得標金額約1,659.2億元(占總決標金額之7.97%)。
(3)各類女性企業承包政府採購之件數及金額之變動情形：女性企業、女性中小企業及符合一定條件之女性中小企業承包件數比率，111年較110年分別減少0.83%、0.67%及增加0.31%；在承包金額方面，女性企業、女性中小企業及符合一定條件之女性中小企業承包金額比率，111年較110年則分別減少12.26%、6.23%及2.83%，</t>
    </r>
    <r>
      <rPr>
        <sz val="12"/>
        <color indexed="8"/>
        <rFont val="標楷體"/>
        <family val="4"/>
        <charset val="136"/>
      </rPr>
      <t>女性企業、女性中小企業及符合一定條件之女性中小企業家數均上升，多數承包件數及金額比率均下降，但符合一定條件之女性中小企業承包件數反而上升，似符合一定條件之女性中小企業較易得標。
3.未進行國際性別統計比較原因說明：各國對於女性企業、女性中小企業等之定義可能不同，且尚難取得資料，爰無法與國際進行性別統計比較。</t>
    </r>
    <phoneticPr fontId="29" type="noConversion"/>
  </si>
  <si>
    <t>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2.應用深化：
(1)統計期間，女性企業得標家數計11,491家(A)，女性中小企業得標家數計11,321(B)，B/A之比率為98.52%，顯示女性企業大多以中小企業為主；又與111年度相較，女性企業減少587家，下降4.86%；女性中小企業家數減少554家，下降4.67%。符合一定條件之女性中小企業家數計9,630家(C)，C/A之比率為83.8%，與111年相較，減少172家，下降1.75%。
(2)就公司登記及商業登記之企業，其得標之全部件數154,388件，全部決標金額約18,047.03億元，其中，女性企業得標件數44,470件(約占全部件數之28.8%)，得標金額約2,568.43億元(約占全部決標金額之14.23%)；女性中小企業得標件數42,980件(約占全部總件數27.84%)，得標金額2,196.44億元(約占全部決標總金額12.17%)；符合一定條件之女性小企業之得標件數35,637件(占總決標件數之23.08%)；得標金額約1,560.93億元(占總決標金額之8.65%)。
(3)各類女性企業承包政府採購之件數及金額之變動情形：女性企業、女性中小企業及符合一定條件之女性中小企業承包件數比率，112年較111年分別減少10.06%、9.69%及6.76%；在承包金額方面，女性企業、女性中小企業及符合一定條件之女性中小企業承包金額比率，112年較111年則分別減少11.35%、7.87%及5.92%，惟112年總決標件數亦較111年下降約9.74%，女性企業承包政府採購件數及金額整體趨勢持平。
3.未進行國際性別統計比較原因說明：各國對於女性企業、女性中小企業等之定義可能不同，且尚難取得資料，爰無法與國際進行性別統計比較。</t>
    <phoneticPr fontId="29" type="noConversion"/>
  </si>
  <si>
    <t>家數</t>
    <phoneticPr fontId="29" type="noConversion"/>
  </si>
  <si>
    <t>件數</t>
    <phoneticPr fontId="29" type="noConversion"/>
  </si>
  <si>
    <t>113-112</t>
    <phoneticPr fontId="29" type="noConversion"/>
  </si>
  <si>
    <t>錢</t>
    <phoneticPr fontId="29" type="noConversion"/>
  </si>
  <si>
    <r>
      <t>113</t>
    </r>
    <r>
      <rPr>
        <b/>
        <sz val="20"/>
        <color indexed="8"/>
        <rFont val="標楷體"/>
        <family val="4"/>
        <charset val="136"/>
      </rPr>
      <t>年</t>
    </r>
    <r>
      <rPr>
        <b/>
        <sz val="20"/>
        <color indexed="8"/>
        <rFont val="Arial"/>
        <family val="2"/>
      </rPr>
      <t>1</t>
    </r>
    <r>
      <rPr>
        <b/>
        <sz val="20"/>
        <color indexed="8"/>
        <rFont val="標楷體"/>
        <family val="4"/>
        <charset val="136"/>
      </rPr>
      <t>月</t>
    </r>
    <r>
      <rPr>
        <b/>
        <sz val="20"/>
        <color indexed="8"/>
        <rFont val="Arial"/>
        <family val="2"/>
      </rPr>
      <t>1</t>
    </r>
    <r>
      <rPr>
        <b/>
        <sz val="20"/>
        <color indexed="8"/>
        <rFont val="標楷體"/>
        <family val="4"/>
        <charset val="136"/>
      </rPr>
      <t>日至</t>
    </r>
    <r>
      <rPr>
        <b/>
        <sz val="20"/>
        <color indexed="8"/>
        <rFont val="Arial"/>
        <family val="2"/>
      </rPr>
      <t>12</t>
    </r>
    <r>
      <rPr>
        <b/>
        <sz val="20"/>
        <color indexed="8"/>
        <rFont val="標楷體"/>
        <family val="4"/>
        <charset val="136"/>
      </rPr>
      <t>月</t>
    </r>
    <r>
      <rPr>
        <b/>
        <sz val="20"/>
        <color indexed="8"/>
        <rFont val="Arial"/>
        <family val="2"/>
      </rPr>
      <t>31</t>
    </r>
    <r>
      <rPr>
        <b/>
        <sz val="20"/>
        <color indexed="8"/>
        <rFont val="標楷體"/>
        <family val="4"/>
        <charset val="136"/>
      </rPr>
      <t>日由女性企業承包決標案件統計表</t>
    </r>
    <phoneticPr fontId="20" type="noConversion"/>
  </si>
  <si>
    <r>
      <t>113</t>
    </r>
    <r>
      <rPr>
        <b/>
        <sz val="20"/>
        <color indexed="8"/>
        <rFont val="標楷體"/>
        <family val="4"/>
        <charset val="136"/>
      </rPr>
      <t>年</t>
    </r>
    <r>
      <rPr>
        <b/>
        <sz val="20"/>
        <color indexed="8"/>
        <rFont val="Arial"/>
        <family val="2"/>
      </rPr>
      <t>1</t>
    </r>
    <r>
      <rPr>
        <b/>
        <sz val="20"/>
        <color indexed="8"/>
        <rFont val="標楷體"/>
        <family val="4"/>
        <charset val="136"/>
      </rPr>
      <t>月</t>
    </r>
    <r>
      <rPr>
        <b/>
        <sz val="20"/>
        <color indexed="8"/>
        <rFont val="Arial"/>
        <family val="2"/>
      </rPr>
      <t>1</t>
    </r>
    <r>
      <rPr>
        <b/>
        <sz val="20"/>
        <color indexed="8"/>
        <rFont val="標楷體"/>
        <family val="4"/>
        <charset val="136"/>
      </rPr>
      <t>日至</t>
    </r>
    <r>
      <rPr>
        <b/>
        <sz val="20"/>
        <color indexed="8"/>
        <rFont val="Arial"/>
        <family val="2"/>
      </rPr>
      <t>12</t>
    </r>
    <r>
      <rPr>
        <b/>
        <sz val="20"/>
        <color indexed="8"/>
        <rFont val="標楷體"/>
        <family val="4"/>
        <charset val="136"/>
      </rPr>
      <t>月</t>
    </r>
    <r>
      <rPr>
        <b/>
        <sz val="20"/>
        <color indexed="8"/>
        <rFont val="Arial"/>
        <family val="2"/>
      </rPr>
      <t>31</t>
    </r>
    <r>
      <rPr>
        <b/>
        <sz val="20"/>
        <color indexed="8"/>
        <rFont val="標楷體"/>
        <family val="4"/>
        <charset val="136"/>
      </rPr>
      <t>日由女性企業承包決標案件統計表</t>
    </r>
    <r>
      <rPr>
        <b/>
        <sz val="20"/>
        <color rgb="FF000000"/>
        <rFont val="標楷體"/>
        <family val="4"/>
        <charset val="136"/>
      </rPr>
      <t>(縣市別)</t>
    </r>
    <phoneticPr fontId="20" type="noConversion"/>
  </si>
  <si>
    <t>廠商地址(縣市)</t>
    <phoneticPr fontId="20" type="noConversion"/>
  </si>
  <si>
    <t>家數</t>
  </si>
  <si>
    <t>家數比率</t>
  </si>
  <si>
    <t>臺北市</t>
  </si>
  <si>
    <t>臺中市</t>
  </si>
  <si>
    <t>基隆市</t>
  </si>
  <si>
    <t>臺南市</t>
  </si>
  <si>
    <t>高雄市</t>
  </si>
  <si>
    <t>新北市</t>
  </si>
  <si>
    <t>宜蘭縣</t>
  </si>
  <si>
    <t>桃園市</t>
  </si>
  <si>
    <t>嘉義市</t>
  </si>
  <si>
    <t>新竹縣</t>
  </si>
  <si>
    <t>苗栗縣</t>
  </si>
  <si>
    <t>南投縣</t>
  </si>
  <si>
    <t>彰化縣</t>
  </si>
  <si>
    <t>新竹市</t>
  </si>
  <si>
    <t>雲林縣</t>
  </si>
  <si>
    <t>嘉義縣</t>
  </si>
  <si>
    <t>屏東縣</t>
  </si>
  <si>
    <t>花蓮縣</t>
  </si>
  <si>
    <t>臺東縣</t>
  </si>
  <si>
    <t>金門縣</t>
  </si>
  <si>
    <t>澎湖縣</t>
  </si>
  <si>
    <t>連江縣</t>
  </si>
  <si>
    <t>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(6)採購案件如為複數決標，若有多個女性企業得標，為與全年度總採購案件比較，以該採購案為準統計1次。
2.應用深化：
(1)統計期間，女性企業得標家數計11,723家(A)，女性中小企業得標家數計11,539(B)，B/A之比率為98.43%，顯示女性企業大多以中小企業為主；又與112年度相較，女性企業增加232家，上升2.02%；女性中小企業家數增加218家，上升1.93%。符合一定條件之女性中小企業家數計9,787家(C)，C/A之比率為83.49%，與112年相較，增加157家，上升1.63%。
(2)就公司登記及商業登記之企業，其得標之全部件數162,723件，全部決標金額約16,320.06億元，其中，女性企業得標件數46,692件(約占全部件數之28.69%)，得標金額約2,932.15億元(約占全部決標金額之17.97%)；女性中小企業得標件數45,119件(約占全部總件數27.73%)，得標金額2,388.12億元(約占全部決標總金額14.63%)；符合一定條件之女性小企業之得標件數37,510件(占總決標件數之23.05%)；得標金額約1,689.15億元(占總決標金額之10.35%)。
(3)各類女性企業承包政府採購之件數及金額之變動情形：女性企業、女性中小企業及符合一定條件之女性中小企業承包件數比率，113年較112年分別增加5%、4.98%及5.26%；在承包金額方面，女性企業、女性中小企業及符合一定條件之女性中小企業承包金額比率，113年較112年則分別增加14.16%、8.73%及8.21%，女性企業承包政府採購件數及金額均微幅上升。
3.未進行國際性別統計比較原因說明：各國對於女性企業、女性中小企業等之定義可能不同，且尚難取得資料，爰無法與國際進行性別統計比較。</t>
    <phoneticPr fontId="29" type="noConversion"/>
  </si>
  <si>
    <r>
      <t xml:space="preserve">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t>
    </r>
    <r>
      <rPr>
        <sz val="14"/>
        <color rgb="FFFF0000"/>
        <rFont val="標楷體"/>
        <family val="4"/>
        <charset val="136"/>
      </rPr>
      <t>2.同廠商代碼相同廠商地址列1筆計算；同廠商代碼不同廠商地址(縣市)列多筆計算；複數決標依得標廠商數計算。</t>
    </r>
    <r>
      <rPr>
        <sz val="14"/>
        <color indexed="8"/>
        <rFont val="標楷體"/>
        <family val="4"/>
        <charset val="136"/>
      </rPr>
      <t xml:space="preserve">
</t>
    </r>
    <r>
      <rPr>
        <sz val="14"/>
        <rFont val="標楷體"/>
        <family val="4"/>
        <charset val="136"/>
      </rPr>
      <t>3.有關決標件數及決標金額，係依商業登記法及公司法登記之企業得標者。</t>
    </r>
    <r>
      <rPr>
        <sz val="14"/>
        <color indexed="10"/>
        <rFont val="標楷體"/>
        <family val="4"/>
        <charset val="136"/>
      </rPr>
      <t>　</t>
    </r>
    <r>
      <rPr>
        <sz val="14"/>
        <color indexed="8"/>
        <rFont val="標楷體"/>
        <family val="4"/>
        <charset val="136"/>
      </rPr>
      <t>　　　　　　　　　　　　　　　　　　　　　　　　　　　　　　　　　　　　　　　　　　　　　　　　　　　　　　　4.統計日期：2025/3/18。　</t>
    </r>
    <phoneticPr fontId="20" type="noConversion"/>
  </si>
  <si>
    <r>
      <t>114</t>
    </r>
    <r>
      <rPr>
        <b/>
        <sz val="20"/>
        <color indexed="8"/>
        <rFont val="標楷體"/>
        <family val="4"/>
        <charset val="136"/>
      </rPr>
      <t>年</t>
    </r>
    <r>
      <rPr>
        <b/>
        <sz val="20"/>
        <color indexed="8"/>
        <rFont val="Arial"/>
        <family val="2"/>
      </rPr>
      <t>1</t>
    </r>
    <r>
      <rPr>
        <b/>
        <sz val="20"/>
        <color indexed="8"/>
        <rFont val="標楷體"/>
        <family val="4"/>
        <charset val="136"/>
      </rPr>
      <t>月</t>
    </r>
    <r>
      <rPr>
        <b/>
        <sz val="20"/>
        <color indexed="8"/>
        <rFont val="Arial"/>
        <family val="2"/>
      </rPr>
      <t>1</t>
    </r>
    <r>
      <rPr>
        <b/>
        <sz val="20"/>
        <color indexed="8"/>
        <rFont val="標楷體"/>
        <family val="4"/>
        <charset val="136"/>
      </rPr>
      <t>日至</t>
    </r>
    <r>
      <rPr>
        <b/>
        <sz val="20"/>
        <color indexed="8"/>
        <rFont val="Arial"/>
        <family val="2"/>
      </rPr>
      <t>12</t>
    </r>
    <r>
      <rPr>
        <b/>
        <sz val="20"/>
        <color indexed="8"/>
        <rFont val="標楷體"/>
        <family val="4"/>
        <charset val="136"/>
      </rPr>
      <t>月</t>
    </r>
    <r>
      <rPr>
        <b/>
        <sz val="20"/>
        <color indexed="8"/>
        <rFont val="Arial"/>
        <family val="2"/>
      </rPr>
      <t>31</t>
    </r>
    <r>
      <rPr>
        <b/>
        <sz val="20"/>
        <color indexed="8"/>
        <rFont val="標楷體"/>
        <family val="4"/>
        <charset val="136"/>
      </rPr>
      <t>日由女性企業承包決標案件統計表</t>
    </r>
    <phoneticPr fontId="20" type="noConversion"/>
  </si>
  <si>
    <t>114-113</t>
    <phoneticPr fontId="29" type="noConversion"/>
  </si>
  <si>
    <t>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(6)採購案件如為複數決標，若有多個女性企業得標，為與全年度總採購案件比較，以該採購案為準統計1次。
2.應用深化：
(1)統計期間，女性企業得標家數計 11,811 家 (A)，女性中小企業得標家數計 11,618 (B)，B/A 之比率為 98.37%，顯示女性企業大多以中小企業為主。與113年度相較，女性企業增加 88 家，上升 0.75%；女性中小企業家數增加 79 家，上升 0.68%。符合一定條件之女性中小企業家數計 9,848 家 (C)，C/A 之比率為 83.38%，與 113 年相較，增加61家，上升0.62%。
(2)就公司登記及商業登記之企業，其得標之 全部件數 165,534 件，全部決標金額約20,728.88億元。其中，女性企業得標件數47,654件（約占全部件數之 28.79%），得標金額約 2,972.62 億元（約占全部決標金額之 14.34%）；女性中小企業得標件數 46,049 件（約占全部總件數 27.82%），得標金額 2,620.91 億元（約占全部決標總金額 12.64%）
；符合一定條件之女性中小企業之得標件數 37,913 件（占總決標件數之 22.90%），得標金額約 1,793.48 億元（占總決標金額之 8.65%）。
(3) 各類女性企業承包政府採購之件數及金額之變動情形：女性企業、女性中小企業及符合一定條件之女性中小企業承包件數，114 年較 113 年分別增加2.06%、2.06%及1.07%；在承包金額方面，女性企業、女性中小企業及符合一定條件之女性中小企業承包金額，114年較113年則分別增加1.38%、9.75%及6.18%，女性企業承包政府採購件數及金額均持續上升。
3.未進行國際性別統計比較原因說明：各國對於女性企業、女性中小企業等之定義可能不同，且尚難取得資料，爰無法與國際進行性別統計比較。</t>
    <phoneticPr fontId="29" type="noConversion"/>
  </si>
  <si>
    <r>
      <t>114</t>
    </r>
    <r>
      <rPr>
        <b/>
        <sz val="20"/>
        <color indexed="8"/>
        <rFont val="標楷體"/>
        <family val="4"/>
        <charset val="136"/>
      </rPr>
      <t>年</t>
    </r>
    <r>
      <rPr>
        <b/>
        <sz val="20"/>
        <color indexed="8"/>
        <rFont val="Arial"/>
        <family val="2"/>
      </rPr>
      <t>1</t>
    </r>
    <r>
      <rPr>
        <b/>
        <sz val="20"/>
        <color indexed="8"/>
        <rFont val="標楷體"/>
        <family val="4"/>
        <charset val="136"/>
      </rPr>
      <t>月</t>
    </r>
    <r>
      <rPr>
        <b/>
        <sz val="20"/>
        <color indexed="8"/>
        <rFont val="Arial"/>
        <family val="2"/>
      </rPr>
      <t>1</t>
    </r>
    <r>
      <rPr>
        <b/>
        <sz val="20"/>
        <color indexed="8"/>
        <rFont val="標楷體"/>
        <family val="4"/>
        <charset val="136"/>
      </rPr>
      <t>日至</t>
    </r>
    <r>
      <rPr>
        <b/>
        <sz val="20"/>
        <color indexed="8"/>
        <rFont val="Arial"/>
        <family val="2"/>
      </rPr>
      <t>12</t>
    </r>
    <r>
      <rPr>
        <b/>
        <sz val="20"/>
        <color indexed="8"/>
        <rFont val="標楷體"/>
        <family val="4"/>
        <charset val="136"/>
      </rPr>
      <t>月</t>
    </r>
    <r>
      <rPr>
        <b/>
        <sz val="20"/>
        <color indexed="8"/>
        <rFont val="Arial"/>
        <family val="2"/>
      </rPr>
      <t>31</t>
    </r>
    <r>
      <rPr>
        <b/>
        <sz val="20"/>
        <color indexed="8"/>
        <rFont val="標楷體"/>
        <family val="4"/>
        <charset val="136"/>
      </rPr>
      <t>日由女性企業承包決標案件統計表</t>
    </r>
    <r>
      <rPr>
        <b/>
        <sz val="20"/>
        <color rgb="FF000000"/>
        <rFont val="標楷體"/>
        <family val="4"/>
        <charset val="136"/>
      </rPr>
      <t>(縣市別)</t>
    </r>
    <phoneticPr fontId="20" type="noConversion"/>
  </si>
  <si>
    <r>
      <t xml:space="preserve">備註：
1.性別資料使用：
(1)本統計所稱「女性企業」，指依商業登記法及公司法登記之企業，其法定代表人為女性之得標廠商。
(2)本統計所稱「女性中小企業」，指依商業登記法及公司法登記之企業，其指法定代表人為女性且決標公告之『是否為中小企業』選取『是』之得標廠商。
(3)本統計所稱「符合一定條件之女性中小企業」 原名稱為「優先取得採購業務機會之女性中小企業」，依工程會104年l0月27日「104年推動性別平等業務輔導考核實地考核綜合座談會」討論情形，因現行法令上並未對該類女性中小企業採取優惠或保護措施，爰研議修正該用詞，並經工程會104年12月14日簽奉核定修正用詞。
(4)「符合一定條件之女性中小企業」篩選條件，依經濟部中小企業處102年3月22日「研議辦理女性企業參與政府採購性別統計事宜」會議結論，指中小企業之法定代表人為女性，且該企業符合下列要件之一：一、女性持有股權或出資額須達二分之一以上。二、依法登記之負責人及關係人二分之一以上為女性。上述兩項篩選條件排除股份有限公司依法登記之法人及其持有股權(即法人股東無性別，不納入計算)。
(5)有關決標件數及決標金額，係依商業登記法及公司法登記之企業得標者。
</t>
    </r>
    <r>
      <rPr>
        <sz val="14"/>
        <color rgb="FFFF0000"/>
        <rFont val="標楷體"/>
        <family val="4"/>
        <charset val="136"/>
      </rPr>
      <t>2.同廠商代碼相同廠商地址列1筆計算；同廠商代碼不同廠商地址(縣市)列多筆計算；複數決標依得標廠商數計算。</t>
    </r>
    <r>
      <rPr>
        <sz val="14"/>
        <color indexed="8"/>
        <rFont val="標楷體"/>
        <family val="4"/>
        <charset val="136"/>
      </rPr>
      <t xml:space="preserve">
</t>
    </r>
    <r>
      <rPr>
        <sz val="14"/>
        <rFont val="標楷體"/>
        <family val="4"/>
        <charset val="136"/>
      </rPr>
      <t>3.有關決標件數及決標金額，係依商業登記法及公司法登記之企業得標者。</t>
    </r>
    <r>
      <rPr>
        <sz val="14"/>
        <color indexed="10"/>
        <rFont val="標楷體"/>
        <family val="4"/>
        <charset val="136"/>
      </rPr>
      <t>　</t>
    </r>
    <r>
      <rPr>
        <sz val="14"/>
        <color indexed="8"/>
        <rFont val="標楷體"/>
        <family val="4"/>
        <charset val="136"/>
      </rPr>
      <t>　　　　　　　　　　　　　　　　　　　　　　　　　　　　　　　　　　　　　　　　　　　　　　　　　　　　　　　4.統計日期：2026/3/26。　　</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</si>
</sst>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0_ "/>
  </numFmts>
  <fonts count="41" x14ac:knownFonts="1">
    <font>
      <sz val="12"/>
      <name val="新細明體"/>
      <family val="1"/>
      <charset val="136"/>
    </font>
    <font>
      <sz val="12"/>
      <name val="新細明體"/>
      <family val="1"/>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9"/>
      <name val="細明體"/>
      <family val="3"/>
      <charset val="136"/>
    </font>
    <font>
      <b/>
      <sz val="20"/>
      <color indexed="8"/>
      <name val="標楷體"/>
      <family val="4"/>
      <charset val="136"/>
    </font>
    <font>
      <b/>
      <sz val="20"/>
      <color indexed="8"/>
      <name val="Arial"/>
      <family val="2"/>
    </font>
    <font>
      <sz val="14"/>
      <color indexed="8"/>
      <name val="標楷體"/>
      <family val="4"/>
      <charset val="136"/>
    </font>
    <font>
      <sz val="12"/>
      <color indexed="8"/>
      <name val="標楷體"/>
      <family val="4"/>
      <charset val="136"/>
    </font>
    <font>
      <vertAlign val="superscript"/>
      <sz val="12"/>
      <color indexed="8"/>
      <name val="標楷體"/>
      <family val="4"/>
      <charset val="136"/>
    </font>
    <font>
      <sz val="14"/>
      <color indexed="8"/>
      <name val="Arial"/>
      <family val="2"/>
    </font>
    <font>
      <sz val="16"/>
      <color indexed="8"/>
      <name val="標楷體"/>
      <family val="4"/>
      <charset val="136"/>
    </font>
    <font>
      <b/>
      <sz val="12"/>
      <name val="標楷體"/>
      <family val="4"/>
      <charset val="136"/>
    </font>
    <font>
      <sz val="9"/>
      <name val="新細明體"/>
      <family val="1"/>
      <charset val="136"/>
    </font>
    <font>
      <sz val="12"/>
      <color indexed="8"/>
      <name val="Arial"/>
      <family val="2"/>
    </font>
    <font>
      <sz val="12"/>
      <name val="標楷體"/>
      <family val="4"/>
      <charset val="136"/>
    </font>
    <font>
      <sz val="10"/>
      <color indexed="8"/>
      <name val="細明體"/>
      <family val="3"/>
      <charset val="136"/>
    </font>
    <font>
      <sz val="14"/>
      <name val="Arial"/>
      <family val="2"/>
    </font>
    <font>
      <sz val="12"/>
      <color theme="1"/>
      <name val="標楷體"/>
      <family val="4"/>
      <charset val="136"/>
    </font>
    <font>
      <sz val="12"/>
      <color theme="1"/>
      <name val="新細明體"/>
      <family val="1"/>
      <charset val="136"/>
    </font>
    <font>
      <b/>
      <sz val="20"/>
      <color rgb="FF000000"/>
      <name val="標楷體"/>
      <family val="4"/>
      <charset val="136"/>
    </font>
    <font>
      <b/>
      <sz val="16"/>
      <color rgb="FF000000"/>
      <name val="標楷體"/>
      <family val="4"/>
      <charset val="136"/>
    </font>
    <font>
      <sz val="14"/>
      <name val="標楷體"/>
      <family val="4"/>
      <charset val="136"/>
    </font>
    <font>
      <sz val="14"/>
      <color indexed="10"/>
      <name val="標楷體"/>
      <family val="4"/>
      <charset val="136"/>
    </font>
    <font>
      <sz val="14"/>
      <color rgb="FFFF0000"/>
      <name val="標楷體"/>
      <family val="4"/>
      <charset val="136"/>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rgb="FFFFFF00"/>
        <bgColor indexed="64"/>
      </patternFill>
    </fill>
  </fills>
  <borders count="40">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
      <left/>
      <right/>
      <top/>
      <bottom style="thin">
        <color auto="1"/>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8">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0" borderId="0"/>
    <xf numFmtId="0" fontId="5" fillId="0" borderId="0"/>
    <xf numFmtId="0" fontId="5" fillId="0" borderId="0"/>
    <xf numFmtId="0" fontId="5" fillId="0" borderId="0"/>
    <xf numFmtId="0" fontId="6" fillId="16" borderId="0" applyNumberFormat="0" applyBorder="0" applyAlignment="0" applyProtection="0">
      <alignment vertical="center"/>
    </xf>
    <xf numFmtId="0" fontId="7" fillId="0" borderId="1" applyNumberFormat="0" applyFill="0" applyAlignment="0" applyProtection="0">
      <alignment vertical="center"/>
    </xf>
    <xf numFmtId="0" fontId="8" fillId="4" borderId="0" applyNumberFormat="0" applyBorder="0" applyAlignment="0" applyProtection="0">
      <alignment vertical="center"/>
    </xf>
    <xf numFmtId="9" fontId="1" fillId="0" borderId="0" applyFont="0" applyFill="0" applyBorder="0" applyAlignment="0" applyProtection="0"/>
    <xf numFmtId="0" fontId="9" fillId="17" borderId="2" applyNumberFormat="0" applyAlignment="0" applyProtection="0">
      <alignment vertical="center"/>
    </xf>
    <xf numFmtId="0" fontId="10" fillId="0" borderId="3" applyNumberFormat="0" applyFill="0" applyAlignment="0" applyProtection="0">
      <alignment vertical="center"/>
    </xf>
    <xf numFmtId="0" fontId="5" fillId="18" borderId="4" applyNumberFormat="0" applyFont="0" applyAlignment="0" applyProtection="0">
      <alignment vertical="center"/>
    </xf>
    <xf numFmtId="0" fontId="11" fillId="0" borderId="0" applyNumberFormat="0" applyFill="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22"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7" borderId="2" applyNumberFormat="0" applyAlignment="0" applyProtection="0">
      <alignment vertical="center"/>
    </xf>
    <xf numFmtId="0" fontId="17" fillId="17" borderId="8" applyNumberFormat="0" applyAlignment="0" applyProtection="0">
      <alignment vertical="center"/>
    </xf>
    <xf numFmtId="0" fontId="18" fillId="23" borderId="9" applyNumberFormat="0" applyAlignment="0" applyProtection="0">
      <alignment vertical="center"/>
    </xf>
    <xf numFmtId="0" fontId="19" fillId="3" borderId="0" applyNumberFormat="0" applyBorder="0" applyAlignment="0" applyProtection="0">
      <alignment vertical="center"/>
    </xf>
    <xf numFmtId="0" fontId="2" fillId="0" borderId="0" applyNumberFormat="0" applyFill="0" applyBorder="0" applyAlignment="0" applyProtection="0">
      <alignment vertical="center"/>
    </xf>
    <xf numFmtId="9" fontId="5" fillId="0" borderId="0"/>
  </cellStyleXfs>
  <cellXfs count="131">
    <xf numFmtId="0" fontId="0" fillId="0" borderId="0" xfId="0"/>
    <xf numFmtId="0" fontId="5" fillId="0" borderId="0" xfId="22" applyAlignment="1">
      <alignment vertical="center"/>
    </xf>
    <xf numFmtId="0" fontId="26" fillId="0" borderId="0" xfId="22" applyFont="1" applyAlignment="1">
      <alignment vertical="center"/>
    </xf>
    <xf numFmtId="0" fontId="5" fillId="0" borderId="0" xfId="22" applyAlignment="1">
      <alignment horizontal="center" vertical="center"/>
    </xf>
    <xf numFmtId="0" fontId="5" fillId="0" borderId="0" xfId="22"/>
    <xf numFmtId="0" fontId="24" fillId="0" borderId="10" xfId="22" applyFont="1" applyBorder="1" applyAlignment="1">
      <alignment horizontal="center" vertical="center" wrapText="1"/>
    </xf>
    <xf numFmtId="0" fontId="24" fillId="0" borderId="11" xfId="22" applyFont="1" applyBorder="1" applyAlignment="1">
      <alignment horizontal="center" vertical="center" wrapText="1"/>
    </xf>
    <xf numFmtId="0" fontId="24" fillId="0" borderId="12" xfId="22" applyFont="1" applyBorder="1" applyAlignment="1">
      <alignment horizontal="center" vertical="center" wrapText="1"/>
    </xf>
    <xf numFmtId="0" fontId="24" fillId="0" borderId="13" xfId="22" applyFont="1" applyBorder="1" applyAlignment="1">
      <alignment horizontal="center" vertical="center" wrapText="1"/>
    </xf>
    <xf numFmtId="0" fontId="27" fillId="0" borderId="14" xfId="22" applyFont="1" applyBorder="1" applyAlignment="1">
      <alignment horizontal="center" vertical="center" wrapText="1"/>
    </xf>
    <xf numFmtId="176" fontId="26" fillId="0" borderId="11" xfId="22" applyNumberFormat="1" applyFont="1" applyBorder="1" applyAlignment="1">
      <alignment horizontal="center" vertical="center" wrapText="1"/>
    </xf>
    <xf numFmtId="4" fontId="26" fillId="0" borderId="12" xfId="22" applyNumberFormat="1" applyFont="1" applyBorder="1" applyAlignment="1">
      <alignment vertical="center" wrapText="1"/>
    </xf>
    <xf numFmtId="176" fontId="26" fillId="0" borderId="10" xfId="22" applyNumberFormat="1" applyFont="1" applyBorder="1" applyAlignment="1">
      <alignment horizontal="center" vertical="center" wrapText="1"/>
    </xf>
    <xf numFmtId="10" fontId="26" fillId="0" borderId="11" xfId="22" applyNumberFormat="1" applyFont="1" applyBorder="1" applyAlignment="1">
      <alignment horizontal="center" vertical="center" wrapText="1"/>
    </xf>
    <xf numFmtId="4" fontId="26" fillId="0" borderId="11" xfId="22" applyNumberFormat="1" applyFont="1" applyBorder="1" applyAlignment="1">
      <alignment vertical="center" wrapText="1"/>
    </xf>
    <xf numFmtId="10" fontId="26" fillId="0" borderId="12" xfId="22" applyNumberFormat="1" applyFont="1" applyBorder="1" applyAlignment="1">
      <alignment horizontal="center" vertical="center" wrapText="1"/>
    </xf>
    <xf numFmtId="10" fontId="26" fillId="0" borderId="13" xfId="22" applyNumberFormat="1" applyFont="1" applyBorder="1" applyAlignment="1">
      <alignment horizontal="center" vertical="center" wrapText="1"/>
    </xf>
    <xf numFmtId="3" fontId="26" fillId="0" borderId="10" xfId="22" applyNumberFormat="1" applyFont="1" applyBorder="1" applyAlignment="1">
      <alignment horizontal="center" vertical="center" wrapText="1"/>
    </xf>
    <xf numFmtId="0" fontId="27" fillId="0" borderId="15" xfId="22" applyFont="1" applyBorder="1" applyAlignment="1">
      <alignment horizontal="center" vertical="center" wrapText="1"/>
    </xf>
    <xf numFmtId="176" fontId="26" fillId="0" borderId="16" xfId="22" applyNumberFormat="1" applyFont="1" applyBorder="1" applyAlignment="1">
      <alignment horizontal="center" vertical="center" wrapText="1"/>
    </xf>
    <xf numFmtId="177" fontId="26" fillId="0" borderId="17" xfId="22" applyNumberFormat="1" applyFont="1" applyBorder="1" applyAlignment="1">
      <alignment vertical="center" wrapText="1"/>
    </xf>
    <xf numFmtId="176" fontId="26" fillId="0" borderId="18" xfId="22" applyNumberFormat="1" applyFont="1" applyBorder="1" applyAlignment="1">
      <alignment horizontal="center" vertical="center" wrapText="1"/>
    </xf>
    <xf numFmtId="10" fontId="26" fillId="0" borderId="16" xfId="22" applyNumberFormat="1" applyFont="1" applyBorder="1" applyAlignment="1">
      <alignment horizontal="center" vertical="center" wrapText="1"/>
    </xf>
    <xf numFmtId="177" fontId="26" fillId="0" borderId="16" xfId="22" applyNumberFormat="1" applyFont="1" applyBorder="1" applyAlignment="1">
      <alignment vertical="center" wrapText="1"/>
    </xf>
    <xf numFmtId="10" fontId="26" fillId="0" borderId="17" xfId="22" applyNumberFormat="1" applyFont="1" applyBorder="1" applyAlignment="1">
      <alignment horizontal="center" vertical="center" wrapText="1"/>
    </xf>
    <xf numFmtId="10" fontId="26" fillId="0" borderId="19" xfId="22" applyNumberFormat="1" applyFont="1" applyBorder="1" applyAlignment="1">
      <alignment horizontal="center" vertical="center" wrapText="1"/>
    </xf>
    <xf numFmtId="3" fontId="26" fillId="0" borderId="11" xfId="22" applyNumberFormat="1" applyFont="1" applyBorder="1" applyAlignment="1">
      <alignment horizontal="center" vertical="center" wrapText="1"/>
    </xf>
    <xf numFmtId="3" fontId="5" fillId="0" borderId="0" xfId="22" applyNumberFormat="1"/>
    <xf numFmtId="0" fontId="23" fillId="0" borderId="0" xfId="22" applyFont="1" applyAlignment="1">
      <alignment horizontal="left" vertical="center" wrapText="1"/>
    </xf>
    <xf numFmtId="4" fontId="26" fillId="0" borderId="16" xfId="22" applyNumberFormat="1" applyFont="1" applyBorder="1" applyAlignment="1">
      <alignment vertical="center" wrapText="1"/>
    </xf>
    <xf numFmtId="0" fontId="30" fillId="0" borderId="0" xfId="22" applyFont="1" applyAlignment="1">
      <alignment horizontal="center" vertical="center"/>
    </xf>
    <xf numFmtId="0" fontId="30" fillId="0" borderId="0" xfId="22" applyFont="1"/>
    <xf numFmtId="0" fontId="28" fillId="0" borderId="0" xfId="0" applyFont="1" applyAlignment="1">
      <alignment vertical="top" wrapText="1"/>
    </xf>
    <xf numFmtId="0" fontId="1" fillId="0" borderId="0" xfId="0" applyFont="1" applyAlignment="1">
      <alignment vertical="top" wrapText="1"/>
    </xf>
    <xf numFmtId="3" fontId="22" fillId="0" borderId="20" xfId="22" applyNumberFormat="1" applyFont="1" applyBorder="1" applyAlignment="1">
      <alignment horizontal="center" vertical="center" wrapText="1"/>
    </xf>
    <xf numFmtId="10" fontId="0" fillId="0" borderId="0" xfId="0" applyNumberFormat="1"/>
    <xf numFmtId="0" fontId="5" fillId="0" borderId="0" xfId="0" applyFont="1"/>
    <xf numFmtId="3" fontId="5" fillId="0" borderId="0" xfId="0" applyNumberFormat="1" applyFont="1"/>
    <xf numFmtId="0" fontId="5" fillId="0" borderId="0" xfId="0" applyFont="1" applyAlignment="1">
      <alignment wrapText="1"/>
    </xf>
    <xf numFmtId="0" fontId="5" fillId="0" borderId="0" xfId="21" applyAlignment="1">
      <alignment wrapText="1"/>
    </xf>
    <xf numFmtId="0" fontId="32" fillId="0" borderId="0" xfId="0" applyFont="1" applyAlignment="1">
      <alignment wrapText="1"/>
    </xf>
    <xf numFmtId="10" fontId="26" fillId="24" borderId="16" xfId="22" applyNumberFormat="1" applyFont="1" applyFill="1" applyBorder="1" applyAlignment="1">
      <alignment horizontal="center" vertical="center" wrapText="1"/>
    </xf>
    <xf numFmtId="10" fontId="5" fillId="0" borderId="0" xfId="22" applyNumberFormat="1" applyAlignment="1">
      <alignment vertical="center"/>
    </xf>
    <xf numFmtId="3" fontId="33" fillId="0" borderId="11" xfId="22" applyNumberFormat="1" applyFont="1" applyBorder="1" applyAlignment="1">
      <alignment horizontal="center" vertical="center" wrapText="1"/>
    </xf>
    <xf numFmtId="4" fontId="33" fillId="0" borderId="12" xfId="22" applyNumberFormat="1" applyFont="1" applyBorder="1" applyAlignment="1">
      <alignment vertical="center" wrapText="1"/>
    </xf>
    <xf numFmtId="3" fontId="33" fillId="0" borderId="10" xfId="22" applyNumberFormat="1" applyFont="1" applyBorder="1" applyAlignment="1">
      <alignment horizontal="center" vertical="center" wrapText="1"/>
    </xf>
    <xf numFmtId="10" fontId="33" fillId="0" borderId="11" xfId="22" applyNumberFormat="1" applyFont="1" applyBorder="1" applyAlignment="1">
      <alignment horizontal="center" vertical="center" wrapText="1"/>
    </xf>
    <xf numFmtId="4" fontId="33" fillId="0" borderId="11" xfId="22" applyNumberFormat="1" applyFont="1" applyBorder="1" applyAlignment="1">
      <alignment vertical="center" wrapText="1"/>
    </xf>
    <xf numFmtId="10" fontId="33" fillId="0" borderId="12" xfId="22" applyNumberFormat="1" applyFont="1" applyBorder="1" applyAlignment="1">
      <alignment horizontal="center" vertical="center" wrapText="1"/>
    </xf>
    <xf numFmtId="10" fontId="33" fillId="0" borderId="13" xfId="22" applyNumberFormat="1" applyFont="1" applyBorder="1" applyAlignment="1">
      <alignment horizontal="center" vertical="center" wrapText="1"/>
    </xf>
    <xf numFmtId="176" fontId="33" fillId="0" borderId="16" xfId="22" applyNumberFormat="1" applyFont="1" applyBorder="1" applyAlignment="1">
      <alignment horizontal="center" vertical="center" wrapText="1"/>
    </xf>
    <xf numFmtId="177" fontId="33" fillId="0" borderId="17" xfId="22" applyNumberFormat="1" applyFont="1" applyBorder="1" applyAlignment="1">
      <alignment vertical="center" wrapText="1"/>
    </xf>
    <xf numFmtId="176" fontId="33" fillId="0" borderId="18" xfId="22" applyNumberFormat="1" applyFont="1" applyBorder="1" applyAlignment="1">
      <alignment horizontal="center" vertical="center" wrapText="1"/>
    </xf>
    <xf numFmtId="177" fontId="33" fillId="0" borderId="16" xfId="22" applyNumberFormat="1" applyFont="1" applyBorder="1" applyAlignment="1">
      <alignment vertical="center" wrapText="1"/>
    </xf>
    <xf numFmtId="10" fontId="33" fillId="0" borderId="17" xfId="22" applyNumberFormat="1" applyFont="1" applyBorder="1" applyAlignment="1">
      <alignment horizontal="center" vertical="center" wrapText="1"/>
    </xf>
    <xf numFmtId="10" fontId="33" fillId="0" borderId="16" xfId="22" applyNumberFormat="1" applyFont="1" applyBorder="1" applyAlignment="1">
      <alignment horizontal="center" vertical="center" wrapText="1"/>
    </xf>
    <xf numFmtId="10" fontId="33" fillId="0" borderId="19" xfId="22" applyNumberFormat="1" applyFont="1" applyBorder="1" applyAlignment="1">
      <alignment horizontal="center" vertical="center" wrapText="1"/>
    </xf>
    <xf numFmtId="3" fontId="5" fillId="0" borderId="0" xfId="19" applyNumberFormat="1"/>
    <xf numFmtId="0" fontId="5" fillId="0" borderId="0" xfId="19" applyAlignment="1">
      <alignment wrapText="1"/>
    </xf>
    <xf numFmtId="0" fontId="5" fillId="0" borderId="0" xfId="22" applyAlignment="1">
      <alignment wrapText="1"/>
    </xf>
    <xf numFmtId="3" fontId="5" fillId="0" borderId="0" xfId="19" applyNumberFormat="1" applyAlignment="1">
      <alignment wrapText="1"/>
    </xf>
    <xf numFmtId="0" fontId="32" fillId="0" borderId="0" xfId="19" applyFont="1" applyAlignment="1">
      <alignment wrapText="1"/>
    </xf>
    <xf numFmtId="4" fontId="33" fillId="0" borderId="16" xfId="22" applyNumberFormat="1" applyFont="1" applyBorder="1" applyAlignment="1">
      <alignment vertical="center" wrapText="1"/>
    </xf>
    <xf numFmtId="176" fontId="0" fillId="0" borderId="0" xfId="0" applyNumberFormat="1"/>
    <xf numFmtId="177" fontId="0" fillId="0" borderId="0" xfId="0" applyNumberFormat="1"/>
    <xf numFmtId="4" fontId="0" fillId="0" borderId="0" xfId="0" applyNumberFormat="1"/>
    <xf numFmtId="10" fontId="0" fillId="0" borderId="0" xfId="26" applyNumberFormat="1" applyFont="1"/>
    <xf numFmtId="0" fontId="23" fillId="0" borderId="14" xfId="20" applyFont="1" applyBorder="1" applyAlignment="1">
      <alignment horizontal="center" vertical="center" wrapText="1"/>
    </xf>
    <xf numFmtId="0" fontId="23" fillId="0" borderId="11" xfId="22" applyFont="1" applyBorder="1" applyAlignment="1">
      <alignment horizontal="center" vertical="center" wrapText="1"/>
    </xf>
    <xf numFmtId="0" fontId="23" fillId="0" borderId="12" xfId="22" applyFont="1" applyBorder="1" applyAlignment="1">
      <alignment horizontal="center" vertical="center" wrapText="1"/>
    </xf>
    <xf numFmtId="0" fontId="23" fillId="0" borderId="10" xfId="22" applyFont="1" applyBorder="1" applyAlignment="1">
      <alignment horizontal="center" vertical="center" wrapText="1"/>
    </xf>
    <xf numFmtId="0" fontId="23" fillId="0" borderId="38" xfId="22" applyFont="1" applyBorder="1" applyAlignment="1">
      <alignment horizontal="center" vertical="center" wrapText="1"/>
    </xf>
    <xf numFmtId="0" fontId="23" fillId="0" borderId="13" xfId="22" applyFont="1" applyBorder="1" applyAlignment="1">
      <alignment horizontal="center" vertical="center" wrapText="1"/>
    </xf>
    <xf numFmtId="10" fontId="33" fillId="0" borderId="11" xfId="22" applyNumberFormat="1" applyFont="1" applyBorder="1" applyAlignment="1">
      <alignment horizontal="right" vertical="center" wrapText="1"/>
    </xf>
    <xf numFmtId="178" fontId="26" fillId="0" borderId="11" xfId="22" applyNumberFormat="1" applyFont="1" applyBorder="1" applyAlignment="1">
      <alignment horizontal="right" vertical="center" wrapText="1"/>
    </xf>
    <xf numFmtId="10" fontId="26" fillId="0" borderId="12" xfId="47" applyNumberFormat="1" applyFont="1" applyBorder="1" applyAlignment="1">
      <alignment vertical="center"/>
    </xf>
    <xf numFmtId="10" fontId="26" fillId="0" borderId="11" xfId="47" applyNumberFormat="1" applyFont="1" applyBorder="1" applyAlignment="1">
      <alignment vertical="center"/>
    </xf>
    <xf numFmtId="176" fontId="26" fillId="0" borderId="38" xfId="22" applyNumberFormat="1" applyFont="1" applyBorder="1" applyAlignment="1">
      <alignment horizontal="center" vertical="center" wrapText="1"/>
    </xf>
    <xf numFmtId="10" fontId="26" fillId="0" borderId="13" xfId="47" applyNumberFormat="1" applyFont="1" applyBorder="1" applyAlignment="1">
      <alignment vertical="center"/>
    </xf>
    <xf numFmtId="0" fontId="38" fillId="0" borderId="15" xfId="22" applyFont="1" applyBorder="1" applyAlignment="1">
      <alignment horizontal="center" vertical="center" wrapText="1"/>
    </xf>
    <xf numFmtId="10" fontId="33" fillId="0" borderId="16" xfId="22" applyNumberFormat="1" applyFont="1" applyBorder="1" applyAlignment="1">
      <alignment horizontal="right" vertical="center" wrapText="1"/>
    </xf>
    <xf numFmtId="10" fontId="26" fillId="0" borderId="17" xfId="47" applyNumberFormat="1" applyFont="1" applyBorder="1" applyAlignment="1">
      <alignment vertical="center"/>
    </xf>
    <xf numFmtId="10" fontId="26" fillId="0" borderId="16" xfId="47" applyNumberFormat="1" applyFont="1" applyBorder="1" applyAlignment="1">
      <alignment vertical="center"/>
    </xf>
    <xf numFmtId="4" fontId="33" fillId="0" borderId="16" xfId="22" applyNumberFormat="1" applyFont="1" applyBorder="1" applyAlignment="1">
      <alignment horizontal="right" vertical="center" wrapText="1"/>
    </xf>
    <xf numFmtId="176" fontId="33" fillId="0" borderId="39" xfId="22" applyNumberFormat="1" applyFont="1" applyBorder="1" applyAlignment="1">
      <alignment horizontal="center" vertical="center" wrapText="1"/>
    </xf>
    <xf numFmtId="177" fontId="33" fillId="0" borderId="16" xfId="22" applyNumberFormat="1" applyFont="1" applyBorder="1" applyAlignment="1">
      <alignment horizontal="right" vertical="center" wrapText="1"/>
    </xf>
    <xf numFmtId="10" fontId="26" fillId="0" borderId="19" xfId="47" applyNumberFormat="1" applyFont="1" applyBorder="1" applyAlignment="1">
      <alignment vertical="center"/>
    </xf>
    <xf numFmtId="0" fontId="26" fillId="0" borderId="0" xfId="22" applyFont="1" applyAlignment="1">
      <alignment horizontal="center" vertical="center"/>
    </xf>
    <xf numFmtId="0" fontId="5" fillId="0" borderId="0" xfId="19"/>
    <xf numFmtId="0" fontId="26" fillId="0" borderId="0" xfId="19" applyFont="1" applyAlignment="1">
      <alignment vertical="center"/>
    </xf>
    <xf numFmtId="3" fontId="26" fillId="0" borderId="0" xfId="19" applyNumberFormat="1" applyFont="1" applyAlignment="1">
      <alignment vertical="center"/>
    </xf>
    <xf numFmtId="0" fontId="26" fillId="0" borderId="0" xfId="21" applyFont="1" applyAlignment="1">
      <alignment vertical="center" wrapText="1"/>
    </xf>
    <xf numFmtId="0" fontId="0" fillId="0" borderId="0" xfId="0" applyAlignment="1">
      <alignment horizontal="right"/>
    </xf>
    <xf numFmtId="0" fontId="23" fillId="0" borderId="29" xfId="22" applyFont="1" applyBorder="1" applyAlignment="1">
      <alignment horizontal="left" vertical="center" wrapText="1"/>
    </xf>
    <xf numFmtId="3" fontId="22" fillId="0" borderId="0" xfId="22" applyNumberFormat="1" applyFont="1" applyAlignment="1">
      <alignment horizontal="center" vertical="center" wrapText="1"/>
    </xf>
    <xf numFmtId="3" fontId="37" fillId="0" borderId="34" xfId="22" applyNumberFormat="1" applyFont="1" applyBorder="1" applyAlignment="1">
      <alignment horizontal="right" vertical="center" wrapText="1"/>
    </xf>
    <xf numFmtId="0" fontId="23" fillId="0" borderId="22" xfId="22" applyFont="1" applyBorder="1" applyAlignment="1">
      <alignment horizontal="center" vertical="center" wrapText="1"/>
    </xf>
    <xf numFmtId="0" fontId="23" fillId="0" borderId="14" xfId="20" applyFont="1" applyBorder="1" applyAlignment="1">
      <alignment horizontal="center" vertical="center" wrapText="1"/>
    </xf>
    <xf numFmtId="0" fontId="23" fillId="0" borderId="31" xfId="22" applyFont="1" applyBorder="1" applyAlignment="1">
      <alignment horizontal="center" vertical="center" wrapText="1"/>
    </xf>
    <xf numFmtId="0" fontId="26" fillId="0" borderId="33" xfId="20" applyFont="1" applyBorder="1" applyAlignment="1">
      <alignment horizontal="center" vertical="center" wrapText="1"/>
    </xf>
    <xf numFmtId="0" fontId="23" fillId="0" borderId="35" xfId="22" applyFont="1" applyBorder="1" applyAlignment="1">
      <alignment horizontal="center" vertical="center" wrapText="1"/>
    </xf>
    <xf numFmtId="0" fontId="23" fillId="0" borderId="36" xfId="22" applyFont="1" applyBorder="1" applyAlignment="1">
      <alignment horizontal="center" vertical="center" wrapText="1"/>
    </xf>
    <xf numFmtId="0" fontId="26" fillId="0" borderId="37" xfId="20" applyFont="1" applyBorder="1" applyAlignment="1">
      <alignment horizontal="center" vertical="center" wrapText="1"/>
    </xf>
    <xf numFmtId="0" fontId="34" fillId="0" borderId="29" xfId="22" applyFont="1" applyBorder="1" applyAlignment="1">
      <alignment horizontal="left" vertical="top" wrapText="1"/>
    </xf>
    <xf numFmtId="0" fontId="35" fillId="0" borderId="29" xfId="0" applyFont="1" applyBorder="1" applyAlignment="1">
      <alignment horizontal="left" vertical="top" wrapText="1"/>
    </xf>
    <xf numFmtId="0" fontId="31" fillId="0" borderId="0" xfId="0" applyFont="1" applyAlignment="1">
      <alignment vertical="top" wrapText="1"/>
    </xf>
    <xf numFmtId="0" fontId="0" fillId="0" borderId="0" xfId="0" applyAlignment="1">
      <alignment vertical="top" wrapText="1"/>
    </xf>
    <xf numFmtId="0" fontId="23" fillId="0" borderId="21" xfId="22" applyFont="1" applyBorder="1" applyAlignment="1">
      <alignment horizontal="center" vertical="center" wrapText="1"/>
    </xf>
    <xf numFmtId="0" fontId="5" fillId="0" borderId="22" xfId="20" applyBorder="1" applyAlignment="1">
      <alignment horizontal="center" vertical="center" wrapText="1"/>
    </xf>
    <xf numFmtId="0" fontId="24" fillId="0" borderId="23" xfId="22" applyFont="1" applyBorder="1" applyAlignment="1">
      <alignment horizontal="center" vertical="center" wrapText="1"/>
    </xf>
    <xf numFmtId="0" fontId="5" fillId="0" borderId="11" xfId="20" applyBorder="1" applyAlignment="1">
      <alignment horizontal="center" vertical="center" wrapText="1"/>
    </xf>
    <xf numFmtId="0" fontId="24" fillId="0" borderId="24" xfId="22" applyFont="1" applyBorder="1" applyAlignment="1">
      <alignment horizontal="center" vertical="center" wrapText="1"/>
    </xf>
    <xf numFmtId="0" fontId="5" fillId="0" borderId="12" xfId="20" applyBorder="1" applyAlignment="1">
      <alignment horizontal="center" vertical="center" wrapText="1"/>
    </xf>
    <xf numFmtId="0" fontId="24" fillId="0" borderId="25" xfId="22" applyFont="1" applyBorder="1" applyAlignment="1">
      <alignment horizontal="center" vertical="center" wrapText="1"/>
    </xf>
    <xf numFmtId="0" fontId="24" fillId="0" borderId="26" xfId="22" applyFont="1" applyBorder="1" applyAlignment="1">
      <alignment horizontal="center" vertical="center" wrapText="1"/>
    </xf>
    <xf numFmtId="0" fontId="5" fillId="0" borderId="27" xfId="20" applyBorder="1" applyAlignment="1">
      <alignment horizontal="center" vertical="center" wrapText="1"/>
    </xf>
    <xf numFmtId="0" fontId="5" fillId="0" borderId="28" xfId="20" applyBorder="1" applyAlignment="1">
      <alignment horizontal="center" vertical="center" wrapText="1"/>
    </xf>
    <xf numFmtId="0" fontId="34" fillId="0" borderId="0" xfId="0" applyFont="1" applyAlignment="1">
      <alignment vertical="top" wrapText="1"/>
    </xf>
    <xf numFmtId="0" fontId="35" fillId="0" borderId="0" xfId="0" applyFont="1" applyAlignment="1">
      <alignment vertical="top" wrapText="1"/>
    </xf>
    <xf numFmtId="3" fontId="22" fillId="0" borderId="20" xfId="22" applyNumberFormat="1" applyFont="1" applyBorder="1" applyAlignment="1">
      <alignment horizontal="center" vertical="center" wrapText="1"/>
    </xf>
    <xf numFmtId="0" fontId="24" fillId="0" borderId="0" xfId="22" applyFont="1" applyAlignment="1">
      <alignment horizontal="left" vertical="top" wrapText="1"/>
    </xf>
    <xf numFmtId="0" fontId="22" fillId="0" borderId="20" xfId="22" applyFont="1" applyBorder="1" applyAlignment="1">
      <alignment horizontal="center" vertical="center" wrapText="1"/>
    </xf>
    <xf numFmtId="0" fontId="24" fillId="0" borderId="30" xfId="22" applyFont="1" applyBorder="1" applyAlignment="1">
      <alignment horizontal="center" vertical="center" wrapText="1"/>
    </xf>
    <xf numFmtId="0" fontId="24" fillId="0" borderId="31" xfId="22" applyFont="1" applyBorder="1" applyAlignment="1">
      <alignment horizontal="center" vertical="center" wrapText="1"/>
    </xf>
    <xf numFmtId="0" fontId="24" fillId="0" borderId="32" xfId="22" applyFont="1" applyBorder="1" applyAlignment="1">
      <alignment horizontal="center" vertical="center" wrapText="1"/>
    </xf>
    <xf numFmtId="0" fontId="24" fillId="0" borderId="33" xfId="22" applyFont="1" applyBorder="1" applyAlignment="1">
      <alignment horizontal="center" vertical="center" wrapText="1"/>
    </xf>
    <xf numFmtId="0" fontId="24" fillId="0" borderId="27" xfId="22" applyFont="1" applyBorder="1" applyAlignment="1">
      <alignment horizontal="center" vertical="center" wrapText="1"/>
    </xf>
    <xf numFmtId="176" fontId="33" fillId="0" borderId="11" xfId="22" applyNumberFormat="1" applyFont="1" applyBorder="1" applyAlignment="1">
      <alignment horizontal="center" vertical="center" wrapText="1"/>
    </xf>
    <xf numFmtId="178" fontId="33" fillId="0" borderId="11" xfId="22" applyNumberFormat="1" applyFont="1" applyBorder="1" applyAlignment="1">
      <alignment horizontal="right" vertical="center" wrapText="1"/>
    </xf>
    <xf numFmtId="176" fontId="33" fillId="0" borderId="10" xfId="22" applyNumberFormat="1" applyFont="1" applyBorder="1" applyAlignment="1">
      <alignment horizontal="center" vertical="center" wrapText="1"/>
    </xf>
    <xf numFmtId="176" fontId="33" fillId="0" borderId="38" xfId="22" applyNumberFormat="1" applyFont="1" applyBorder="1" applyAlignment="1">
      <alignment horizontal="center" vertical="center" wrapText="1"/>
    </xf>
  </cellXfs>
  <cellStyles count="48">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一般 2" xfId="19" xr:uid="{CAC3C3C3-E1B4-4DE4-A0D6-FEDE98CB3037}"/>
    <cellStyle name="一般_1020529 各機關102年5月17日至5月28日採購由女性企業承包統計表(依採購性質案件)(修正格式)" xfId="20" xr:uid="{F9AD43F2-2345-4FE9-A7BE-8ECFA732D5A6}"/>
    <cellStyle name="一般_1021204 各機關102年5月17日至11月30日採購由女性企業承包統計表V加優先取得女性企業" xfId="21" xr:uid="{C81FBC08-9C49-4381-8ADB-4E2CBD9BABE2}"/>
    <cellStyle name="一般_1111" xfId="22" xr:uid="{CFB5897A-9619-46F5-AEB6-AA41D23E5EAF}"/>
    <cellStyle name="中等" xfId="23" builtinId="28" customBuiltin="1"/>
    <cellStyle name="合計" xfId="24" builtinId="25" customBuiltin="1"/>
    <cellStyle name="好" xfId="25" builtinId="26" customBuiltin="1"/>
    <cellStyle name="百分比" xfId="26" builtinId="5"/>
    <cellStyle name="百分比 2" xfId="47" xr:uid="{18B5E5CC-A352-49F2-B4D0-4ACBB0B00D59}"/>
    <cellStyle name="計算方式" xfId="27" builtinId="22" customBuiltin="1"/>
    <cellStyle name="連結的儲存格" xfId="28" builtinId="24" customBuiltin="1"/>
    <cellStyle name="備註" xfId="29" builtinId="10" customBuiltin="1"/>
    <cellStyle name="說明文字" xfId="30" builtinId="53" customBuiltin="1"/>
    <cellStyle name="輔色1" xfId="31" builtinId="29" customBuiltin="1"/>
    <cellStyle name="輔色2" xfId="32" builtinId="33" customBuiltin="1"/>
    <cellStyle name="輔色3" xfId="33" builtinId="37" customBuiltin="1"/>
    <cellStyle name="輔色4" xfId="34" builtinId="41" customBuiltin="1"/>
    <cellStyle name="輔色5" xfId="35" builtinId="45" customBuiltin="1"/>
    <cellStyle name="輔色6" xfId="36" builtinId="49" customBuiltin="1"/>
    <cellStyle name="標題" xfId="37" builtinId="15" customBuiltin="1"/>
    <cellStyle name="標題 1" xfId="38" builtinId="16" customBuiltin="1"/>
    <cellStyle name="標題 2" xfId="39" builtinId="17" customBuiltin="1"/>
    <cellStyle name="標題 3" xfId="40" builtinId="18" customBuiltin="1"/>
    <cellStyle name="標題 4" xfId="41" builtinId="19" customBuiltin="1"/>
    <cellStyle name="輸入" xfId="42" builtinId="20" customBuiltin="1"/>
    <cellStyle name="輸出" xfId="43" builtinId="21" customBuiltin="1"/>
    <cellStyle name="檢查儲存格" xfId="44" builtinId="23" customBuiltin="1"/>
    <cellStyle name="壞" xfId="45" builtinId="27" customBuiltin="1"/>
    <cellStyle name="警告文字" xfId="4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14</xdr:col>
      <xdr:colOff>0</xdr:colOff>
      <xdr:row>0</xdr:row>
      <xdr:rowOff>646043</xdr:rowOff>
    </xdr:from>
    <xdr:to>
      <xdr:col>14</xdr:col>
      <xdr:colOff>551820</xdr:colOff>
      <xdr:row>2</xdr:row>
      <xdr:rowOff>76200</xdr:rowOff>
    </xdr:to>
    <xdr:sp macro="" textlink="">
      <xdr:nvSpPr>
        <xdr:cNvPr id="2" name="Text Box 7">
          <a:extLst>
            <a:ext uri="{FF2B5EF4-FFF2-40B4-BE49-F238E27FC236}">
              <a16:creationId xmlns:a16="http://schemas.microsoft.com/office/drawing/2014/main" id="{A5C4325B-B9D7-4D5A-B943-23995FD493C1}"/>
            </a:ext>
          </a:extLst>
        </xdr:cNvPr>
        <xdr:cNvSpPr txBox="1">
          <a:spLocks noChangeArrowheads="1"/>
        </xdr:cNvSpPr>
      </xdr:nvSpPr>
      <xdr:spPr bwMode="auto">
        <a:xfrm>
          <a:off x="11496675" y="646043"/>
          <a:ext cx="551820" cy="363607"/>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2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0</xdr:row>
      <xdr:rowOff>646043</xdr:rowOff>
    </xdr:from>
    <xdr:to>
      <xdr:col>14</xdr:col>
      <xdr:colOff>551820</xdr:colOff>
      <xdr:row>2</xdr:row>
      <xdr:rowOff>76200</xdr:rowOff>
    </xdr:to>
    <xdr:sp macro="" textlink="">
      <xdr:nvSpPr>
        <xdr:cNvPr id="2" name="Text Box 7">
          <a:extLst>
            <a:ext uri="{FF2B5EF4-FFF2-40B4-BE49-F238E27FC236}">
              <a16:creationId xmlns:a16="http://schemas.microsoft.com/office/drawing/2014/main" id="{745DDCC4-C69F-4CF0-8F9B-21F568073CBC}"/>
            </a:ext>
          </a:extLst>
        </xdr:cNvPr>
        <xdr:cNvSpPr txBox="1">
          <a:spLocks noChangeArrowheads="1"/>
        </xdr:cNvSpPr>
      </xdr:nvSpPr>
      <xdr:spPr bwMode="auto">
        <a:xfrm>
          <a:off x="11430000" y="646043"/>
          <a:ext cx="551820" cy="363607"/>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2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0</xdr:row>
      <xdr:rowOff>646043</xdr:rowOff>
    </xdr:from>
    <xdr:to>
      <xdr:col>14</xdr:col>
      <xdr:colOff>551820</xdr:colOff>
      <xdr:row>2</xdr:row>
      <xdr:rowOff>76200</xdr:rowOff>
    </xdr:to>
    <xdr:sp macro="" textlink="">
      <xdr:nvSpPr>
        <xdr:cNvPr id="2" name="Text Box 7">
          <a:extLst>
            <a:ext uri="{FF2B5EF4-FFF2-40B4-BE49-F238E27FC236}">
              <a16:creationId xmlns:a16="http://schemas.microsoft.com/office/drawing/2014/main" id="{0EDE7944-6FEE-26CC-E14A-D33DCA96CE76}"/>
            </a:ext>
          </a:extLst>
        </xdr:cNvPr>
        <xdr:cNvSpPr txBox="1">
          <a:spLocks noChangeArrowheads="1"/>
        </xdr:cNvSpPr>
      </xdr:nvSpPr>
      <xdr:spPr bwMode="auto">
        <a:xfrm>
          <a:off x="11430000" y="646043"/>
          <a:ext cx="551820" cy="363607"/>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2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0</xdr:colOff>
      <xdr:row>0</xdr:row>
      <xdr:rowOff>646043</xdr:rowOff>
    </xdr:from>
    <xdr:to>
      <xdr:col>14</xdr:col>
      <xdr:colOff>551820</xdr:colOff>
      <xdr:row>2</xdr:row>
      <xdr:rowOff>76200</xdr:rowOff>
    </xdr:to>
    <xdr:sp macro="" textlink="">
      <xdr:nvSpPr>
        <xdr:cNvPr id="2" name="Text Box 7">
          <a:extLst>
            <a:ext uri="{FF2B5EF4-FFF2-40B4-BE49-F238E27FC236}">
              <a16:creationId xmlns:a16="http://schemas.microsoft.com/office/drawing/2014/main" id="{BD85F265-6B9B-B9D0-2F72-B80E13FFC68F}"/>
            </a:ext>
          </a:extLst>
        </xdr:cNvPr>
        <xdr:cNvSpPr txBox="1">
          <a:spLocks noChangeArrowheads="1"/>
        </xdr:cNvSpPr>
      </xdr:nvSpPr>
      <xdr:spPr bwMode="auto">
        <a:xfrm>
          <a:off x="10096500" y="655320"/>
          <a:ext cx="494735" cy="358140"/>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2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0</xdr:colOff>
      <xdr:row>0</xdr:row>
      <xdr:rowOff>646043</xdr:rowOff>
    </xdr:from>
    <xdr:to>
      <xdr:col>14</xdr:col>
      <xdr:colOff>551820</xdr:colOff>
      <xdr:row>2</xdr:row>
      <xdr:rowOff>76200</xdr:rowOff>
    </xdr:to>
    <xdr:sp macro="" textlink="">
      <xdr:nvSpPr>
        <xdr:cNvPr id="2" name="Text Box 7">
          <a:extLst>
            <a:ext uri="{FF2B5EF4-FFF2-40B4-BE49-F238E27FC236}">
              <a16:creationId xmlns:a16="http://schemas.microsoft.com/office/drawing/2014/main" id="{0368B487-14E6-10B5-F012-37774CEB6F45}"/>
            </a:ext>
          </a:extLst>
        </xdr:cNvPr>
        <xdr:cNvSpPr txBox="1">
          <a:spLocks noChangeArrowheads="1"/>
        </xdr:cNvSpPr>
      </xdr:nvSpPr>
      <xdr:spPr bwMode="auto">
        <a:xfrm>
          <a:off x="11220450" y="647700"/>
          <a:ext cx="555625" cy="361950"/>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2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551820</xdr:colOff>
      <xdr:row>2</xdr:row>
      <xdr:rowOff>76200</xdr:rowOff>
    </xdr:to>
    <xdr:sp macro="" textlink="">
      <xdr:nvSpPr>
        <xdr:cNvPr id="2" name="Text Box 7">
          <a:extLst>
            <a:ext uri="{FF2B5EF4-FFF2-40B4-BE49-F238E27FC236}">
              <a16:creationId xmlns:a16="http://schemas.microsoft.com/office/drawing/2014/main" id="{07D17053-89ED-E08E-0751-A3ABC154D7C3}"/>
            </a:ext>
          </a:extLst>
        </xdr:cNvPr>
        <xdr:cNvSpPr txBox="1">
          <a:spLocks noChangeArrowheads="1"/>
        </xdr:cNvSpPr>
      </xdr:nvSpPr>
      <xdr:spPr bwMode="auto">
        <a:xfrm>
          <a:off x="11220450" y="647700"/>
          <a:ext cx="555625" cy="285750"/>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1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843280</xdr:colOff>
      <xdr:row>0</xdr:row>
      <xdr:rowOff>190500</xdr:rowOff>
    </xdr:from>
    <xdr:to>
      <xdr:col>14</xdr:col>
      <xdr:colOff>476930</xdr:colOff>
      <xdr:row>0</xdr:row>
      <xdr:rowOff>468730</xdr:rowOff>
    </xdr:to>
    <xdr:sp macro="" textlink="">
      <xdr:nvSpPr>
        <xdr:cNvPr id="8" name="Text Box 7">
          <a:extLst>
            <a:ext uri="{FF2B5EF4-FFF2-40B4-BE49-F238E27FC236}">
              <a16:creationId xmlns:a16="http://schemas.microsoft.com/office/drawing/2014/main" id="{87DEB64F-9C03-83AF-89EB-AE33A511722B}"/>
            </a:ext>
          </a:extLst>
        </xdr:cNvPr>
        <xdr:cNvSpPr txBox="1">
          <a:spLocks noChangeArrowheads="1"/>
        </xdr:cNvSpPr>
      </xdr:nvSpPr>
      <xdr:spPr bwMode="auto">
        <a:xfrm>
          <a:off x="12166600" y="190500"/>
          <a:ext cx="555625" cy="285750"/>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2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843280</xdr:colOff>
      <xdr:row>0</xdr:row>
      <xdr:rowOff>190500</xdr:rowOff>
    </xdr:from>
    <xdr:to>
      <xdr:col>14</xdr:col>
      <xdr:colOff>476930</xdr:colOff>
      <xdr:row>0</xdr:row>
      <xdr:rowOff>468730</xdr:rowOff>
    </xdr:to>
    <xdr:sp macro="" textlink="">
      <xdr:nvSpPr>
        <xdr:cNvPr id="7" name="Text Box 7">
          <a:extLst>
            <a:ext uri="{FF2B5EF4-FFF2-40B4-BE49-F238E27FC236}">
              <a16:creationId xmlns:a16="http://schemas.microsoft.com/office/drawing/2014/main" id="{5A66C4A4-CEA5-77F6-1C30-1A753CADB98A}"/>
            </a:ext>
          </a:extLst>
        </xdr:cNvPr>
        <xdr:cNvSpPr txBox="1">
          <a:spLocks noChangeArrowheads="1"/>
        </xdr:cNvSpPr>
      </xdr:nvSpPr>
      <xdr:spPr bwMode="auto">
        <a:xfrm>
          <a:off x="12166600" y="8667750"/>
          <a:ext cx="555625" cy="285750"/>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2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47625</xdr:colOff>
      <xdr:row>0</xdr:row>
      <xdr:rowOff>123825</xdr:rowOff>
    </xdr:from>
    <xdr:to>
      <xdr:col>14</xdr:col>
      <xdr:colOff>605588</xdr:colOff>
      <xdr:row>0</xdr:row>
      <xdr:rowOff>457200</xdr:rowOff>
    </xdr:to>
    <xdr:sp macro="" textlink="">
      <xdr:nvSpPr>
        <xdr:cNvPr id="1031" name="Text Box 7">
          <a:extLst>
            <a:ext uri="{FF2B5EF4-FFF2-40B4-BE49-F238E27FC236}">
              <a16:creationId xmlns:a16="http://schemas.microsoft.com/office/drawing/2014/main" id="{03A60618-D25A-C6F3-A57E-ACE1AD45C278}"/>
            </a:ext>
          </a:extLst>
        </xdr:cNvPr>
        <xdr:cNvSpPr txBox="1">
          <a:spLocks noChangeArrowheads="1"/>
        </xdr:cNvSpPr>
      </xdr:nvSpPr>
      <xdr:spPr bwMode="auto">
        <a:xfrm>
          <a:off x="12268200" y="123825"/>
          <a:ext cx="561975" cy="333375"/>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1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165735</xdr:colOff>
      <xdr:row>0</xdr:row>
      <xdr:rowOff>66675</xdr:rowOff>
    </xdr:from>
    <xdr:to>
      <xdr:col>14</xdr:col>
      <xdr:colOff>723672</xdr:colOff>
      <xdr:row>0</xdr:row>
      <xdr:rowOff>400050</xdr:rowOff>
    </xdr:to>
    <xdr:sp macro="" textlink="">
      <xdr:nvSpPr>
        <xdr:cNvPr id="5" name="Text Box 5">
          <a:extLst>
            <a:ext uri="{FF2B5EF4-FFF2-40B4-BE49-F238E27FC236}">
              <a16:creationId xmlns:a16="http://schemas.microsoft.com/office/drawing/2014/main" id="{242E3865-8C9F-7A8E-174F-EF79CF8CD6F6}"/>
            </a:ext>
          </a:extLst>
        </xdr:cNvPr>
        <xdr:cNvSpPr txBox="1">
          <a:spLocks noChangeArrowheads="1"/>
        </xdr:cNvSpPr>
      </xdr:nvSpPr>
      <xdr:spPr bwMode="auto">
        <a:xfrm>
          <a:off x="12401550" y="25174575"/>
          <a:ext cx="561975" cy="333375"/>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1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156210</xdr:colOff>
      <xdr:row>0</xdr:row>
      <xdr:rowOff>228600</xdr:rowOff>
    </xdr:from>
    <xdr:to>
      <xdr:col>14</xdr:col>
      <xdr:colOff>714173</xdr:colOff>
      <xdr:row>0</xdr:row>
      <xdr:rowOff>561975</xdr:rowOff>
    </xdr:to>
    <xdr:sp macro="" textlink="">
      <xdr:nvSpPr>
        <xdr:cNvPr id="4" name="Text Box 4">
          <a:extLst>
            <a:ext uri="{FF2B5EF4-FFF2-40B4-BE49-F238E27FC236}">
              <a16:creationId xmlns:a16="http://schemas.microsoft.com/office/drawing/2014/main" id="{A61CEEBE-9D74-064E-CC31-7FF2CA2F7CEA}"/>
            </a:ext>
          </a:extLst>
        </xdr:cNvPr>
        <xdr:cNvSpPr txBox="1">
          <a:spLocks noChangeArrowheads="1"/>
        </xdr:cNvSpPr>
      </xdr:nvSpPr>
      <xdr:spPr bwMode="auto">
        <a:xfrm>
          <a:off x="12392025" y="31623000"/>
          <a:ext cx="561975" cy="333375"/>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1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156210</xdr:colOff>
      <xdr:row>0</xdr:row>
      <xdr:rowOff>133350</xdr:rowOff>
    </xdr:from>
    <xdr:to>
      <xdr:col>14</xdr:col>
      <xdr:colOff>714173</xdr:colOff>
      <xdr:row>0</xdr:row>
      <xdr:rowOff>465002</xdr:rowOff>
    </xdr:to>
    <xdr:sp macro="" textlink="">
      <xdr:nvSpPr>
        <xdr:cNvPr id="3" name="Text Box 2">
          <a:extLst>
            <a:ext uri="{FF2B5EF4-FFF2-40B4-BE49-F238E27FC236}">
              <a16:creationId xmlns:a16="http://schemas.microsoft.com/office/drawing/2014/main" id="{890865C7-1B87-38A2-7DD1-EEBCCB42BEA5}"/>
            </a:ext>
          </a:extLst>
        </xdr:cNvPr>
        <xdr:cNvSpPr txBox="1">
          <a:spLocks noChangeArrowheads="1"/>
        </xdr:cNvSpPr>
      </xdr:nvSpPr>
      <xdr:spPr bwMode="auto">
        <a:xfrm>
          <a:off x="12392025" y="38271450"/>
          <a:ext cx="561975" cy="333375"/>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1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14</xdr:col>
      <xdr:colOff>165735</xdr:colOff>
      <xdr:row>0</xdr:row>
      <xdr:rowOff>76200</xdr:rowOff>
    </xdr:from>
    <xdr:to>
      <xdr:col>14</xdr:col>
      <xdr:colOff>723672</xdr:colOff>
      <xdr:row>0</xdr:row>
      <xdr:rowOff>371475</xdr:rowOff>
    </xdr:to>
    <xdr:sp macro="" textlink="">
      <xdr:nvSpPr>
        <xdr:cNvPr id="2" name="Text Box 1">
          <a:extLst>
            <a:ext uri="{FF2B5EF4-FFF2-40B4-BE49-F238E27FC236}">
              <a16:creationId xmlns:a16="http://schemas.microsoft.com/office/drawing/2014/main" id="{91C393D4-A443-0A4C-E7BA-97B7C9B6FFB3}"/>
            </a:ext>
          </a:extLst>
        </xdr:cNvPr>
        <xdr:cNvSpPr txBox="1">
          <a:spLocks noChangeArrowheads="1"/>
        </xdr:cNvSpPr>
      </xdr:nvSpPr>
      <xdr:spPr bwMode="auto">
        <a:xfrm>
          <a:off x="12401550" y="44472225"/>
          <a:ext cx="561975" cy="295275"/>
        </a:xfrm>
        <a:prstGeom prst="rect">
          <a:avLst/>
        </a:prstGeom>
        <a:noFill/>
        <a:ln w="9525">
          <a:noFill/>
          <a:miter lim="800000"/>
          <a:headEnd/>
          <a:tailEnd/>
        </a:ln>
      </xdr:spPr>
      <xdr:txBody>
        <a:bodyPr vertOverflow="clip" wrap="square" lIns="91440" tIns="45720" rIns="91440" bIns="45720" anchor="t" upright="1"/>
        <a:lstStyle/>
        <a:p>
          <a:pPr algn="l" rtl="0">
            <a:lnSpc>
              <a:spcPts val="1400"/>
            </a:lnSpc>
            <a:defRPr sz="1000"/>
          </a:pPr>
          <a:r>
            <a:rPr lang="zh-TW" altLang="en-US" sz="1200" b="0" i="0" u="none" strike="noStrike" baseline="0">
              <a:solidFill>
                <a:srgbClr val="000000"/>
              </a:solidFill>
              <a:latin typeface="標楷體"/>
              <a:ea typeface="標楷體"/>
            </a:rPr>
            <a:t>表</a:t>
          </a:r>
          <a:r>
            <a:rPr lang="en-US" altLang="zh-TW" sz="1200" b="0" i="0" u="none" strike="noStrike" baseline="0">
              <a:solidFill>
                <a:srgbClr val="000000"/>
              </a:solidFill>
              <a:latin typeface="標楷體"/>
              <a:ea typeface="標楷體"/>
            </a:rPr>
            <a:t>20</a:t>
          </a:r>
          <a:endParaRPr lang="en-US" altLang="zh-TW" sz="1200" b="0" i="0" u="none" strike="noStrike" baseline="0">
            <a:solidFill>
              <a:srgbClr val="000000"/>
            </a:solidFill>
            <a:latin typeface="Times New Roman"/>
            <a:cs typeface="Times New Roman"/>
          </a:endParaRPr>
        </a:p>
        <a:p>
          <a:pPr algn="l" rtl="0">
            <a:lnSpc>
              <a:spcPts val="1100"/>
            </a:lnSpc>
            <a:defRPr sz="1000"/>
          </a:pPr>
          <a:endParaRPr lang="en-US" altLang="zh-TW" sz="120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B461-C833-493C-9F25-DBBFFF02AA33}">
  <dimension ref="A1:U33"/>
  <sheetViews>
    <sheetView view="pageBreakPreview" topLeftCell="A3" zoomScaleNormal="100" zoomScaleSheetLayoutView="100" workbookViewId="0">
      <selection activeCell="F7" sqref="F7"/>
    </sheetView>
  </sheetViews>
  <sheetFormatPr defaultRowHeight="16.5" x14ac:dyDescent="0.25"/>
  <cols>
    <col min="1" max="1" width="7.25" bestFit="1" customWidth="1"/>
    <col min="2" max="2" width="11.5" bestFit="1" customWidth="1"/>
    <col min="3" max="3" width="13.75" bestFit="1" customWidth="1"/>
    <col min="4" max="4" width="10" bestFit="1" customWidth="1"/>
    <col min="5" max="5" width="11" bestFit="1" customWidth="1"/>
    <col min="6" max="6" width="12.125" bestFit="1" customWidth="1"/>
    <col min="7" max="7" width="10.125" bestFit="1" customWidth="1"/>
    <col min="8" max="8" width="11.125" bestFit="1" customWidth="1"/>
    <col min="9" max="9" width="10.125" bestFit="1" customWidth="1"/>
    <col min="10" max="10" width="11.5" bestFit="1" customWidth="1"/>
    <col min="11" max="11" width="10.125" bestFit="1" customWidth="1"/>
    <col min="12" max="12" width="10" bestFit="1" customWidth="1"/>
    <col min="13" max="13" width="10.125" bestFit="1" customWidth="1"/>
    <col min="14" max="14" width="12.125" bestFit="1" customWidth="1"/>
    <col min="15" max="15" width="10.125" bestFit="1" customWidth="1"/>
  </cols>
  <sheetData>
    <row r="1" spans="1:21" s="1" customFormat="1" ht="51.6" customHeight="1" x14ac:dyDescent="0.25">
      <c r="A1" s="94" t="s">
        <v>101</v>
      </c>
      <c r="B1" s="94"/>
      <c r="C1" s="94"/>
      <c r="D1" s="94"/>
      <c r="E1" s="94"/>
      <c r="F1" s="94"/>
      <c r="G1" s="94"/>
      <c r="H1" s="94"/>
      <c r="I1" s="94"/>
      <c r="J1" s="94"/>
      <c r="K1" s="94"/>
      <c r="L1" s="94"/>
      <c r="M1" s="94"/>
      <c r="N1" s="94"/>
      <c r="O1" s="94"/>
    </row>
    <row r="2" spans="1:21" s="1" customFormat="1" ht="22.5" customHeight="1" thickBot="1" x14ac:dyDescent="0.3">
      <c r="A2" s="34"/>
      <c r="B2" s="34"/>
      <c r="C2" s="34"/>
      <c r="D2" s="34"/>
      <c r="E2" s="34"/>
      <c r="F2" s="34"/>
      <c r="G2" s="34"/>
      <c r="H2" s="34"/>
      <c r="I2" s="34"/>
      <c r="J2" s="34"/>
      <c r="K2" s="34"/>
      <c r="L2" s="34"/>
      <c r="M2" s="34"/>
      <c r="N2" s="34"/>
      <c r="O2" s="34"/>
    </row>
    <row r="3" spans="1:21" s="2" customFormat="1" ht="55.5" customHeight="1" x14ac:dyDescent="0.25">
      <c r="A3" s="107" t="s">
        <v>1</v>
      </c>
      <c r="B3" s="109" t="s">
        <v>2</v>
      </c>
      <c r="C3" s="111" t="s">
        <v>3</v>
      </c>
      <c r="D3" s="113" t="s">
        <v>24</v>
      </c>
      <c r="E3" s="114"/>
      <c r="F3" s="114"/>
      <c r="G3" s="115"/>
      <c r="H3" s="113" t="s">
        <v>27</v>
      </c>
      <c r="I3" s="114"/>
      <c r="J3" s="114"/>
      <c r="K3" s="115"/>
      <c r="L3" s="113" t="s">
        <v>26</v>
      </c>
      <c r="M3" s="114"/>
      <c r="N3" s="114"/>
      <c r="O3" s="116"/>
    </row>
    <row r="4" spans="1:21" s="2" customFormat="1" ht="35.25" customHeight="1" x14ac:dyDescent="0.25">
      <c r="A4" s="108"/>
      <c r="B4" s="110"/>
      <c r="C4" s="112"/>
      <c r="D4" s="5" t="s">
        <v>0</v>
      </c>
      <c r="E4" s="6" t="s">
        <v>7</v>
      </c>
      <c r="F4" s="6" t="s">
        <v>8</v>
      </c>
      <c r="G4" s="7" t="s">
        <v>9</v>
      </c>
      <c r="H4" s="5" t="s">
        <v>0</v>
      </c>
      <c r="I4" s="6" t="s">
        <v>7</v>
      </c>
      <c r="J4" s="6" t="s">
        <v>8</v>
      </c>
      <c r="K4" s="7" t="s">
        <v>9</v>
      </c>
      <c r="L4" s="5" t="s">
        <v>0</v>
      </c>
      <c r="M4" s="6" t="s">
        <v>7</v>
      </c>
      <c r="N4" s="6" t="s">
        <v>8</v>
      </c>
      <c r="O4" s="8" t="s">
        <v>9</v>
      </c>
    </row>
    <row r="5" spans="1:21" s="1" customFormat="1" ht="39" customHeight="1" x14ac:dyDescent="0.25">
      <c r="A5" s="9" t="s">
        <v>10</v>
      </c>
      <c r="B5" s="43">
        <v>40652</v>
      </c>
      <c r="C5" s="44">
        <v>8372.2499208000008</v>
      </c>
      <c r="D5" s="45">
        <v>12604</v>
      </c>
      <c r="E5" s="46">
        <f>D5/B5</f>
        <v>0.31004624618714949</v>
      </c>
      <c r="F5" s="47">
        <v>1389.1737166800001</v>
      </c>
      <c r="G5" s="48">
        <f>F5/C5</f>
        <v>0.16592597328332731</v>
      </c>
      <c r="H5" s="45">
        <v>12410</v>
      </c>
      <c r="I5" s="46">
        <f>H5/B5</f>
        <v>0.30527403325789632</v>
      </c>
      <c r="J5" s="47">
        <v>1263.7362697399999</v>
      </c>
      <c r="K5" s="48">
        <f>J5/C5</f>
        <v>0.15094344790166572</v>
      </c>
      <c r="L5" s="45">
        <v>9873</v>
      </c>
      <c r="M5" s="46">
        <f>L5/B5</f>
        <v>0.24286627964183805</v>
      </c>
      <c r="N5" s="47">
        <v>763.45699248999995</v>
      </c>
      <c r="O5" s="49">
        <f>N5/C5</f>
        <v>9.1188987394328611E-2</v>
      </c>
      <c r="S5" s="42"/>
      <c r="T5" s="42"/>
      <c r="U5" s="42"/>
    </row>
    <row r="6" spans="1:21" s="1" customFormat="1" ht="39" customHeight="1" x14ac:dyDescent="0.25">
      <c r="A6" s="9" t="s">
        <v>11</v>
      </c>
      <c r="B6" s="43">
        <v>54631</v>
      </c>
      <c r="C6" s="44">
        <v>8208.9917903400001</v>
      </c>
      <c r="D6" s="45">
        <v>15170</v>
      </c>
      <c r="E6" s="46">
        <f>D6/B6</f>
        <v>0.27768117003166698</v>
      </c>
      <c r="F6" s="47">
        <v>774.96934370999998</v>
      </c>
      <c r="G6" s="48">
        <f>F6/C6</f>
        <v>9.4404935892608843E-2</v>
      </c>
      <c r="H6" s="45">
        <v>14808</v>
      </c>
      <c r="I6" s="46">
        <f>H6/B6</f>
        <v>0.2710548955721111</v>
      </c>
      <c r="J6" s="47">
        <v>666.20945561999997</v>
      </c>
      <c r="K6" s="48">
        <f>J6/C6</f>
        <v>8.1156063087304775E-2</v>
      </c>
      <c r="L6" s="45">
        <v>11809</v>
      </c>
      <c r="M6" s="46">
        <f>L6/B6</f>
        <v>0.21615932346103861</v>
      </c>
      <c r="N6" s="47">
        <v>490.88706129000002</v>
      </c>
      <c r="O6" s="49">
        <f>N6/C6</f>
        <v>5.9798702913511921E-2</v>
      </c>
      <c r="S6" s="42"/>
      <c r="T6" s="42"/>
      <c r="U6" s="42"/>
    </row>
    <row r="7" spans="1:21" s="1" customFormat="1" ht="39" customHeight="1" x14ac:dyDescent="0.25">
      <c r="A7" s="9" t="s">
        <v>12</v>
      </c>
      <c r="B7" s="43">
        <v>70251</v>
      </c>
      <c r="C7" s="44">
        <v>4147.6430231499999</v>
      </c>
      <c r="D7" s="45">
        <v>19880</v>
      </c>
      <c r="E7" s="46">
        <f>D7/B7</f>
        <v>0.28298529558298102</v>
      </c>
      <c r="F7" s="47">
        <v>808.48116570000002</v>
      </c>
      <c r="G7" s="48">
        <f>F7/C7</f>
        <v>0.19492544589480723</v>
      </c>
      <c r="H7" s="45">
        <v>18831</v>
      </c>
      <c r="I7" s="46">
        <f>H7/B7</f>
        <v>0.26805312379894947</v>
      </c>
      <c r="J7" s="47">
        <v>690.96437622999997</v>
      </c>
      <c r="K7" s="48">
        <f>J7/C7</f>
        <v>0.16659205538504493</v>
      </c>
      <c r="L7" s="45">
        <v>16231</v>
      </c>
      <c r="M7" s="46">
        <f>L7/B7</f>
        <v>0.23104297447723163</v>
      </c>
      <c r="N7" s="47">
        <v>539.13961405999999</v>
      </c>
      <c r="O7" s="49">
        <f>N7/C7</f>
        <v>0.12998698563275607</v>
      </c>
      <c r="S7" s="42"/>
      <c r="T7" s="42"/>
      <c r="U7" s="42"/>
    </row>
    <row r="8" spans="1:21" s="3" customFormat="1" ht="39" customHeight="1" thickBot="1" x14ac:dyDescent="0.3">
      <c r="A8" s="18" t="s">
        <v>13</v>
      </c>
      <c r="B8" s="50">
        <f>SUM(B5:B7)</f>
        <v>165534</v>
      </c>
      <c r="C8" s="51">
        <f>SUM(C5:C7)</f>
        <v>20728.884734289997</v>
      </c>
      <c r="D8" s="52">
        <f>SUM(D5:D7)</f>
        <v>47654</v>
      </c>
      <c r="E8" s="46">
        <f>D8/B8</f>
        <v>0.28788043543924513</v>
      </c>
      <c r="F8" s="53">
        <f>SUM(F5:F7)</f>
        <v>2972.6242260899999</v>
      </c>
      <c r="G8" s="54">
        <f>F8/C8</f>
        <v>0.14340492815673028</v>
      </c>
      <c r="H8" s="52">
        <f>SUM(H5:H7)</f>
        <v>46049</v>
      </c>
      <c r="I8" s="55">
        <f>H8/B8</f>
        <v>0.27818454214844079</v>
      </c>
      <c r="J8" s="47">
        <f>SUM(J5:J7)</f>
        <v>2620.9101015899996</v>
      </c>
      <c r="K8" s="54">
        <f>J8/C8</f>
        <v>0.12643758384426998</v>
      </c>
      <c r="L8" s="52">
        <f>SUM(L5:L7)</f>
        <v>37913</v>
      </c>
      <c r="M8" s="55">
        <f>L8/B8</f>
        <v>0.22903451858832627</v>
      </c>
      <c r="N8" s="53">
        <f>SUM(N5:N7)</f>
        <v>1793.48366784</v>
      </c>
      <c r="O8" s="56">
        <f>N8/C8</f>
        <v>8.6520991883041132E-2</v>
      </c>
    </row>
    <row r="9" spans="1:21" s="30" customFormat="1" ht="22.5" customHeight="1" x14ac:dyDescent="0.25">
      <c r="A9" s="103" t="s">
        <v>18</v>
      </c>
      <c r="B9" s="104"/>
      <c r="C9" s="104"/>
      <c r="D9" s="104"/>
      <c r="E9" s="104"/>
      <c r="F9" s="104"/>
      <c r="G9" s="104"/>
      <c r="H9" s="104"/>
      <c r="I9" s="104"/>
      <c r="J9" s="104"/>
      <c r="K9" s="104"/>
      <c r="L9" s="104"/>
      <c r="M9" s="104"/>
      <c r="N9" s="104"/>
      <c r="O9" s="104"/>
    </row>
    <row r="10" spans="1:21" s="31" customFormat="1" ht="383.25" customHeight="1" x14ac:dyDescent="0.2">
      <c r="A10" s="105" t="s">
        <v>103</v>
      </c>
      <c r="B10" s="105"/>
      <c r="C10" s="105"/>
      <c r="D10" s="105"/>
      <c r="E10" s="105"/>
      <c r="F10" s="105"/>
      <c r="G10" s="105"/>
      <c r="H10" s="106"/>
      <c r="I10" s="106"/>
      <c r="J10" s="106"/>
      <c r="K10" s="106"/>
      <c r="L10" s="106"/>
      <c r="M10" s="106"/>
      <c r="N10" s="106"/>
      <c r="O10" s="106"/>
    </row>
    <row r="13" spans="1:21" x14ac:dyDescent="0.25">
      <c r="J13" t="s">
        <v>68</v>
      </c>
    </row>
    <row r="14" spans="1:21" x14ac:dyDescent="0.25">
      <c r="C14" s="38" t="s">
        <v>61</v>
      </c>
      <c r="D14" s="37">
        <v>11532</v>
      </c>
      <c r="E14" s="39"/>
      <c r="F14" s="59"/>
      <c r="G14" s="60"/>
      <c r="H14" s="59"/>
      <c r="I14" s="59"/>
      <c r="K14" s="92" t="s">
        <v>54</v>
      </c>
      <c r="L14" s="92" t="s">
        <v>55</v>
      </c>
      <c r="M14" s="92" t="s">
        <v>56</v>
      </c>
    </row>
    <row r="15" spans="1:21" x14ac:dyDescent="0.25">
      <c r="C15" s="38" t="s">
        <v>62</v>
      </c>
      <c r="D15" s="37">
        <v>11355</v>
      </c>
      <c r="E15" s="39">
        <f>D15/D14</f>
        <v>0.98465140478668056</v>
      </c>
      <c r="F15" s="59"/>
      <c r="G15" s="60"/>
      <c r="H15" s="59"/>
      <c r="I15" s="59"/>
      <c r="J15">
        <v>113</v>
      </c>
      <c r="K15" s="59">
        <v>11723</v>
      </c>
      <c r="L15" s="59">
        <v>11539</v>
      </c>
      <c r="M15" s="59">
        <v>9787</v>
      </c>
    </row>
    <row r="16" spans="1:21" ht="42.75" x14ac:dyDescent="0.25">
      <c r="C16" s="40" t="s">
        <v>64</v>
      </c>
      <c r="D16" s="37">
        <v>9635</v>
      </c>
      <c r="E16" s="39">
        <f>D16/D14</f>
        <v>0.83550121401318067</v>
      </c>
      <c r="F16" s="59"/>
      <c r="G16" s="60"/>
      <c r="H16" s="59"/>
      <c r="I16" s="59"/>
      <c r="J16">
        <v>114</v>
      </c>
      <c r="K16">
        <v>11811</v>
      </c>
      <c r="L16">
        <v>11618</v>
      </c>
      <c r="M16">
        <v>9848</v>
      </c>
    </row>
    <row r="17" spans="3:13" x14ac:dyDescent="0.25">
      <c r="C17" s="4"/>
      <c r="D17" s="4"/>
      <c r="E17" s="4"/>
      <c r="F17" s="4"/>
      <c r="G17" s="57"/>
      <c r="H17" s="4"/>
      <c r="I17" s="4"/>
      <c r="K17">
        <f>K16-K15</f>
        <v>88</v>
      </c>
      <c r="L17">
        <f t="shared" ref="L17:M17" si="0">L16-L15</f>
        <v>79</v>
      </c>
      <c r="M17">
        <f t="shared" si="0"/>
        <v>61</v>
      </c>
    </row>
    <row r="18" spans="3:13" x14ac:dyDescent="0.25">
      <c r="C18" s="4"/>
      <c r="D18" s="4"/>
      <c r="E18" s="4"/>
      <c r="F18" s="4"/>
      <c r="G18" s="4"/>
      <c r="H18" s="4"/>
      <c r="I18" s="4"/>
      <c r="K18" s="35">
        <f>K17/K15</f>
        <v>7.5066109357672947E-3</v>
      </c>
      <c r="L18" s="35">
        <f t="shared" ref="L18:M18" si="1">L17/L15</f>
        <v>6.8463471704653779E-3</v>
      </c>
      <c r="M18" s="35">
        <f t="shared" si="1"/>
        <v>6.2327577398589963E-3</v>
      </c>
    </row>
    <row r="19" spans="3:13" x14ac:dyDescent="0.25">
      <c r="C19" s="4"/>
      <c r="D19" s="4"/>
      <c r="E19" s="4"/>
      <c r="F19" s="4"/>
      <c r="G19" s="4"/>
      <c r="H19" s="4"/>
      <c r="I19" s="4"/>
      <c r="L19" t="s">
        <v>57</v>
      </c>
      <c r="M19" t="s">
        <v>58</v>
      </c>
    </row>
    <row r="20" spans="3:13" x14ac:dyDescent="0.25">
      <c r="C20" s="4"/>
      <c r="D20" s="4"/>
      <c r="E20" s="4"/>
      <c r="F20" s="4"/>
      <c r="G20" s="4"/>
      <c r="H20" s="4"/>
      <c r="I20" s="4"/>
      <c r="L20" s="35" t="e">
        <f>#REF!/#REF!</f>
        <v>#REF!</v>
      </c>
      <c r="M20" s="35" t="e">
        <f>#REF!/#REF!</f>
        <v>#REF!</v>
      </c>
    </row>
    <row r="21" spans="3:13" x14ac:dyDescent="0.25">
      <c r="C21" s="4"/>
      <c r="D21" s="4"/>
      <c r="E21" s="4"/>
      <c r="F21" s="4"/>
      <c r="G21" s="4"/>
      <c r="H21" s="4"/>
      <c r="I21" s="4"/>
      <c r="L21" s="35">
        <f>L15/K15</f>
        <v>0.98430435895248658</v>
      </c>
      <c r="M21" s="35">
        <f>M15/K15</f>
        <v>0.83485455941311948</v>
      </c>
    </row>
    <row r="22" spans="3:13" x14ac:dyDescent="0.25">
      <c r="C22" s="4"/>
      <c r="D22" s="4"/>
      <c r="E22" s="4"/>
      <c r="F22" s="4"/>
      <c r="G22" s="4"/>
      <c r="H22" s="4"/>
      <c r="I22" s="4"/>
      <c r="J22" t="s">
        <v>69</v>
      </c>
    </row>
    <row r="23" spans="3:13" x14ac:dyDescent="0.25">
      <c r="J23">
        <v>113</v>
      </c>
      <c r="K23">
        <f>'113年'!$D$8</f>
        <v>46692</v>
      </c>
      <c r="L23">
        <f>'113年'!$H$8</f>
        <v>45119</v>
      </c>
      <c r="M23">
        <f>'113年'!$L$8</f>
        <v>37510</v>
      </c>
    </row>
    <row r="24" spans="3:13" x14ac:dyDescent="0.25">
      <c r="J24">
        <v>114</v>
      </c>
      <c r="K24" s="63">
        <f>$D$8</f>
        <v>47654</v>
      </c>
      <c r="L24" s="63">
        <f>$H$8</f>
        <v>46049</v>
      </c>
      <c r="M24" s="63">
        <f>$L$8</f>
        <v>37913</v>
      </c>
    </row>
    <row r="25" spans="3:13" x14ac:dyDescent="0.25">
      <c r="J25" t="s">
        <v>102</v>
      </c>
      <c r="K25" s="63">
        <f>K24-K23</f>
        <v>962</v>
      </c>
      <c r="L25" s="63">
        <f t="shared" ref="L25:M25" si="2">L24-L23</f>
        <v>930</v>
      </c>
      <c r="M25" s="63">
        <f t="shared" si="2"/>
        <v>403</v>
      </c>
    </row>
    <row r="26" spans="3:13" x14ac:dyDescent="0.25">
      <c r="K26" s="66">
        <f>K25/K23</f>
        <v>2.0603101173648591E-2</v>
      </c>
      <c r="L26" s="66">
        <f t="shared" ref="L26:M26" si="3">L25/L23</f>
        <v>2.0612158957423701E-2</v>
      </c>
      <c r="M26" s="66">
        <f t="shared" si="3"/>
        <v>1.0743801652892562E-2</v>
      </c>
    </row>
    <row r="27" spans="3:13" x14ac:dyDescent="0.25">
      <c r="F27" s="38"/>
      <c r="G27" s="37"/>
      <c r="H27" s="39"/>
    </row>
    <row r="28" spans="3:13" x14ac:dyDescent="0.25">
      <c r="F28" s="38"/>
      <c r="G28" s="37"/>
      <c r="H28" s="39"/>
    </row>
    <row r="29" spans="3:13" x14ac:dyDescent="0.25">
      <c r="F29" s="40"/>
      <c r="G29" s="37"/>
      <c r="H29" s="39"/>
      <c r="J29" t="s">
        <v>71</v>
      </c>
    </row>
    <row r="30" spans="3:13" x14ac:dyDescent="0.25">
      <c r="J30">
        <v>113</v>
      </c>
      <c r="K30">
        <f>'113年'!$F$8</f>
        <v>2932.1517762200001</v>
      </c>
      <c r="L30" s="65">
        <f>'113年'!$J$8</f>
        <v>2388.11613678</v>
      </c>
      <c r="M30">
        <f>'113年'!$N$8</f>
        <v>1689.1538623500001</v>
      </c>
    </row>
    <row r="31" spans="3:13" x14ac:dyDescent="0.25">
      <c r="J31">
        <v>114</v>
      </c>
      <c r="K31" s="64">
        <f>$F$8</f>
        <v>2972.6242260899999</v>
      </c>
      <c r="L31" s="65">
        <f>$J$8</f>
        <v>2620.9101015899996</v>
      </c>
      <c r="M31" s="64">
        <f>$N$8</f>
        <v>1793.48366784</v>
      </c>
    </row>
    <row r="32" spans="3:13" x14ac:dyDescent="0.25">
      <c r="J32" t="s">
        <v>102</v>
      </c>
      <c r="K32" s="64">
        <f>K31-K30</f>
        <v>40.472449869999764</v>
      </c>
      <c r="L32" s="64">
        <f>L31-L30</f>
        <v>232.79396480999958</v>
      </c>
      <c r="M32" s="64">
        <f>M31-M30</f>
        <v>104.3298054899999</v>
      </c>
    </row>
    <row r="33" spans="11:13" x14ac:dyDescent="0.25">
      <c r="K33" s="66">
        <f>K32/K30</f>
        <v>1.3802985983957164E-2</v>
      </c>
      <c r="L33" s="66">
        <f>L32/L30</f>
        <v>9.7480169085866028E-2</v>
      </c>
      <c r="M33" s="66">
        <f>M32/M30</f>
        <v>6.1764536562023568E-2</v>
      </c>
    </row>
  </sheetData>
  <mergeCells count="9">
    <mergeCell ref="A9:O9"/>
    <mergeCell ref="A10:O10"/>
    <mergeCell ref="A1:O1"/>
    <mergeCell ref="A3:A4"/>
    <mergeCell ref="B3:B4"/>
    <mergeCell ref="C3:C4"/>
    <mergeCell ref="D3:G3"/>
    <mergeCell ref="H3:K3"/>
    <mergeCell ref="L3:O3"/>
  </mergeCells>
  <phoneticPr fontId="29" type="noConversion"/>
  <pageMargins left="0.8" right="0.70866141732283472" top="0.27" bottom="0.28999999999999998" header="0.45" footer="0.31496062992125984"/>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59508-49FD-4B59-99D7-592FDB40C071}">
  <sheetPr>
    <pageSetUpPr fitToPage="1"/>
  </sheetPr>
  <dimension ref="A1:M40"/>
  <sheetViews>
    <sheetView tabSelected="1" topLeftCell="A23" zoomScale="85" zoomScaleNormal="85" workbookViewId="0">
      <selection activeCell="H32" sqref="H32"/>
    </sheetView>
  </sheetViews>
  <sheetFormatPr defaultRowHeight="18" x14ac:dyDescent="0.2"/>
  <cols>
    <col min="1" max="1" width="10.625" style="4" customWidth="1"/>
    <col min="2" max="3" width="11.25" style="4" customWidth="1"/>
    <col min="4" max="4" width="12.875" style="4" customWidth="1"/>
    <col min="5" max="5" width="11.25" style="2" customWidth="1"/>
    <col min="6" max="7" width="11.25" style="4" customWidth="1"/>
    <col min="8" max="8" width="12.875" style="4" customWidth="1"/>
    <col min="9" max="11" width="11.25" style="4" customWidth="1"/>
    <col min="12" max="12" width="12.875" style="4" customWidth="1"/>
    <col min="13" max="13" width="11.25" style="4" customWidth="1"/>
    <col min="14" max="16384" width="9" style="4"/>
  </cols>
  <sheetData>
    <row r="1" spans="1:13" s="1" customFormat="1" ht="77.25" customHeight="1" x14ac:dyDescent="0.25">
      <c r="A1" s="94" t="s">
        <v>104</v>
      </c>
      <c r="B1" s="94"/>
      <c r="C1" s="94"/>
      <c r="D1" s="94"/>
      <c r="E1" s="94"/>
      <c r="F1" s="94"/>
      <c r="G1" s="94"/>
      <c r="H1" s="94"/>
      <c r="I1" s="94"/>
      <c r="J1" s="94"/>
      <c r="K1" s="94"/>
      <c r="L1" s="94"/>
      <c r="M1" s="94"/>
    </row>
    <row r="2" spans="1:13" s="1" customFormat="1" ht="21.75" customHeight="1" x14ac:dyDescent="0.25">
      <c r="A2" s="95"/>
      <c r="B2" s="95"/>
      <c r="C2" s="95"/>
      <c r="D2" s="95"/>
      <c r="E2" s="95"/>
      <c r="F2" s="95"/>
      <c r="G2" s="95"/>
      <c r="H2" s="95"/>
      <c r="I2" s="95"/>
      <c r="J2" s="95"/>
      <c r="K2" s="95"/>
      <c r="L2" s="95"/>
      <c r="M2" s="95"/>
    </row>
    <row r="3" spans="1:13" s="2" customFormat="1" ht="55.5" customHeight="1" x14ac:dyDescent="0.25">
      <c r="A3" s="96" t="s">
        <v>74</v>
      </c>
      <c r="B3" s="98" t="s">
        <v>24</v>
      </c>
      <c r="C3" s="98"/>
      <c r="D3" s="98"/>
      <c r="E3" s="99"/>
      <c r="F3" s="100" t="s">
        <v>27</v>
      </c>
      <c r="G3" s="98"/>
      <c r="H3" s="98"/>
      <c r="I3" s="99"/>
      <c r="J3" s="101" t="s">
        <v>26</v>
      </c>
      <c r="K3" s="98"/>
      <c r="L3" s="98"/>
      <c r="M3" s="102"/>
    </row>
    <row r="4" spans="1:13" s="2" customFormat="1" ht="40.5" customHeight="1" x14ac:dyDescent="0.25">
      <c r="A4" s="97"/>
      <c r="B4" s="68" t="s">
        <v>75</v>
      </c>
      <c r="C4" s="68" t="s">
        <v>76</v>
      </c>
      <c r="D4" s="68" t="s">
        <v>8</v>
      </c>
      <c r="E4" s="69" t="s">
        <v>9</v>
      </c>
      <c r="F4" s="70" t="s">
        <v>75</v>
      </c>
      <c r="G4" s="68" t="s">
        <v>76</v>
      </c>
      <c r="H4" s="68" t="s">
        <v>8</v>
      </c>
      <c r="I4" s="69" t="s">
        <v>9</v>
      </c>
      <c r="J4" s="71" t="s">
        <v>75</v>
      </c>
      <c r="K4" s="68" t="s">
        <v>76</v>
      </c>
      <c r="L4" s="68" t="s">
        <v>8</v>
      </c>
      <c r="M4" s="72" t="s">
        <v>9</v>
      </c>
    </row>
    <row r="5" spans="1:13" s="2" customFormat="1" ht="35.25" customHeight="1" x14ac:dyDescent="0.25">
      <c r="A5" s="67" t="s">
        <v>77</v>
      </c>
      <c r="B5" s="127">
        <v>2125</v>
      </c>
      <c r="C5" s="73">
        <f t="shared" ref="C5:C27" si="0">B5/$B$27</f>
        <v>0.17675927466311761</v>
      </c>
      <c r="D5" s="128">
        <v>671.74836056000004</v>
      </c>
      <c r="E5" s="75">
        <f t="shared" ref="E5:E27" si="1">D5/$D$27</f>
        <v>0.2259782298294645</v>
      </c>
      <c r="F5" s="129">
        <v>2083</v>
      </c>
      <c r="G5" s="76">
        <f t="shared" ref="G5:G27" si="2">F5/$F$27</f>
        <v>0.17621182641062516</v>
      </c>
      <c r="H5" s="128">
        <v>517.98259497000004</v>
      </c>
      <c r="I5" s="75">
        <f t="shared" ref="I5:I27" si="3">H5/$H$27</f>
        <v>0.1976346287710368</v>
      </c>
      <c r="J5" s="130">
        <v>1729</v>
      </c>
      <c r="K5" s="76">
        <f t="shared" ref="K5:K27" si="4">J5/$J$27</f>
        <v>0.1728481455563331</v>
      </c>
      <c r="L5" s="128">
        <v>363.98398591</v>
      </c>
      <c r="M5" s="78">
        <f t="shared" ref="M5:M27" si="5">L5/$L$27</f>
        <v>0.20294803484236226</v>
      </c>
    </row>
    <row r="6" spans="1:13" s="2" customFormat="1" ht="35.25" customHeight="1" x14ac:dyDescent="0.25">
      <c r="A6" s="67" t="s">
        <v>78</v>
      </c>
      <c r="B6" s="127">
        <v>1477</v>
      </c>
      <c r="C6" s="73">
        <f t="shared" si="0"/>
        <v>0.1228580934952587</v>
      </c>
      <c r="D6" s="128">
        <v>390.98047692</v>
      </c>
      <c r="E6" s="75">
        <f t="shared" si="1"/>
        <v>0.13152704384511821</v>
      </c>
      <c r="F6" s="129">
        <v>1460</v>
      </c>
      <c r="G6" s="76">
        <f t="shared" si="2"/>
        <v>0.12350900939006852</v>
      </c>
      <c r="H6" s="128">
        <v>329.35690578999998</v>
      </c>
      <c r="I6" s="75">
        <f t="shared" si="3"/>
        <v>0.12566509075995871</v>
      </c>
      <c r="J6" s="130">
        <v>1187</v>
      </c>
      <c r="K6" s="76">
        <f t="shared" si="4"/>
        <v>0.11866440067979606</v>
      </c>
      <c r="L6" s="128">
        <v>214.07998939999999</v>
      </c>
      <c r="M6" s="78">
        <f t="shared" si="5"/>
        <v>0.11936545240907009</v>
      </c>
    </row>
    <row r="7" spans="1:13" s="2" customFormat="1" ht="35.25" customHeight="1" x14ac:dyDescent="0.25">
      <c r="A7" s="67" t="s">
        <v>79</v>
      </c>
      <c r="B7" s="127">
        <v>156</v>
      </c>
      <c r="C7" s="73">
        <f t="shared" si="0"/>
        <v>1.2976210281151222E-2</v>
      </c>
      <c r="D7" s="128">
        <v>22.947453639999999</v>
      </c>
      <c r="E7" s="75">
        <f t="shared" si="1"/>
        <v>7.7195945046117098E-3</v>
      </c>
      <c r="F7" s="129">
        <v>156</v>
      </c>
      <c r="G7" s="76">
        <f t="shared" si="2"/>
        <v>1.319685305811691E-2</v>
      </c>
      <c r="H7" s="128">
        <v>21.304490250000001</v>
      </c>
      <c r="I7" s="75">
        <f t="shared" si="3"/>
        <v>8.1286611994342839E-3</v>
      </c>
      <c r="J7" s="130">
        <v>137</v>
      </c>
      <c r="K7" s="76">
        <f t="shared" si="4"/>
        <v>1.369589123263021E-2</v>
      </c>
      <c r="L7" s="128">
        <v>13.85105341</v>
      </c>
      <c r="M7" s="78">
        <f t="shared" si="5"/>
        <v>7.7229883150715592E-3</v>
      </c>
    </row>
    <row r="8" spans="1:13" s="2" customFormat="1" ht="35.25" customHeight="1" x14ac:dyDescent="0.25">
      <c r="A8" s="67" t="s">
        <v>80</v>
      </c>
      <c r="B8" s="127">
        <v>842</v>
      </c>
      <c r="C8" s="73">
        <f t="shared" si="0"/>
        <v>7.0038263184162369E-2</v>
      </c>
      <c r="D8" s="128">
        <v>139.68916188</v>
      </c>
      <c r="E8" s="75">
        <f t="shared" si="1"/>
        <v>4.6991866867659292E-2</v>
      </c>
      <c r="F8" s="129">
        <v>828</v>
      </c>
      <c r="G8" s="76">
        <f t="shared" si="2"/>
        <v>7.0044835462312827E-2</v>
      </c>
      <c r="H8" s="128">
        <v>134.35382887</v>
      </c>
      <c r="I8" s="75">
        <f t="shared" si="3"/>
        <v>5.1262280529382892E-2</v>
      </c>
      <c r="J8" s="130">
        <v>715</v>
      </c>
      <c r="K8" s="76">
        <f t="shared" si="4"/>
        <v>7.1478556433070078E-2</v>
      </c>
      <c r="L8" s="128">
        <v>104.22908312</v>
      </c>
      <c r="M8" s="78">
        <f t="shared" si="5"/>
        <v>5.8115434775901441E-2</v>
      </c>
    </row>
    <row r="9" spans="1:13" s="2" customFormat="1" ht="35.25" customHeight="1" x14ac:dyDescent="0.25">
      <c r="A9" s="67" t="s">
        <v>81</v>
      </c>
      <c r="B9" s="127">
        <v>1589</v>
      </c>
      <c r="C9" s="73">
        <f t="shared" si="0"/>
        <v>0.13217434703044417</v>
      </c>
      <c r="D9" s="128">
        <v>358.83631136000002</v>
      </c>
      <c r="E9" s="75">
        <f t="shared" si="1"/>
        <v>0.12071364695563637</v>
      </c>
      <c r="F9" s="129">
        <v>1576</v>
      </c>
      <c r="G9" s="76">
        <f t="shared" si="2"/>
        <v>0.13332205397174521</v>
      </c>
      <c r="H9" s="128">
        <v>333.42915361000001</v>
      </c>
      <c r="I9" s="75">
        <f t="shared" si="3"/>
        <v>0.12721884409836187</v>
      </c>
      <c r="J9" s="130">
        <v>1339</v>
      </c>
      <c r="K9" s="76">
        <f t="shared" si="4"/>
        <v>0.1338598420473858</v>
      </c>
      <c r="L9" s="128">
        <v>243.85122478</v>
      </c>
      <c r="M9" s="78">
        <f t="shared" si="5"/>
        <v>0.13596512148542989</v>
      </c>
    </row>
    <row r="10" spans="1:13" s="2" customFormat="1" ht="35.25" customHeight="1" x14ac:dyDescent="0.25">
      <c r="A10" s="67" t="s">
        <v>82</v>
      </c>
      <c r="B10" s="127">
        <v>1815</v>
      </c>
      <c r="C10" s="73">
        <f t="shared" si="0"/>
        <v>0.15097321577108636</v>
      </c>
      <c r="D10" s="128">
        <v>504.23874397999998</v>
      </c>
      <c r="E10" s="75">
        <f t="shared" si="1"/>
        <v>0.16962747580216131</v>
      </c>
      <c r="F10" s="129">
        <v>1788</v>
      </c>
      <c r="G10" s="76">
        <f t="shared" si="2"/>
        <v>0.15125623889687845</v>
      </c>
      <c r="H10" s="128">
        <v>437.88094446999997</v>
      </c>
      <c r="I10" s="75">
        <f t="shared" si="3"/>
        <v>0.16707209614109059</v>
      </c>
      <c r="J10" s="130">
        <v>1482</v>
      </c>
      <c r="K10" s="76">
        <f t="shared" si="4"/>
        <v>0.1481555533339998</v>
      </c>
      <c r="L10" s="128">
        <v>264.42974989999999</v>
      </c>
      <c r="M10" s="78">
        <f t="shared" si="5"/>
        <v>0.14743917362708334</v>
      </c>
    </row>
    <row r="11" spans="1:13" s="2" customFormat="1" ht="35.25" customHeight="1" x14ac:dyDescent="0.25">
      <c r="A11" s="67" t="s">
        <v>83</v>
      </c>
      <c r="B11" s="127">
        <v>250</v>
      </c>
      <c r="C11" s="73">
        <f t="shared" si="0"/>
        <v>2.079520878389619E-2</v>
      </c>
      <c r="D11" s="128">
        <v>31.3867534</v>
      </c>
      <c r="E11" s="75">
        <f t="shared" si="1"/>
        <v>1.0558601092101079E-2</v>
      </c>
      <c r="F11" s="129">
        <v>246</v>
      </c>
      <c r="G11" s="76">
        <f t="shared" si="2"/>
        <v>2.0810422130107437E-2</v>
      </c>
      <c r="H11" s="128">
        <v>31.163836400000001</v>
      </c>
      <c r="I11" s="75">
        <f t="shared" si="3"/>
        <v>1.1890463690873702E-2</v>
      </c>
      <c r="J11" s="130">
        <v>216</v>
      </c>
      <c r="K11" s="76">
        <f t="shared" si="4"/>
        <v>2.1593521943416974E-2</v>
      </c>
      <c r="L11" s="128">
        <v>22.512419959999999</v>
      </c>
      <c r="M11" s="78">
        <f t="shared" si="5"/>
        <v>1.2552341771315407E-2</v>
      </c>
    </row>
    <row r="12" spans="1:13" s="2" customFormat="1" ht="35.25" customHeight="1" x14ac:dyDescent="0.25">
      <c r="A12" s="67" t="s">
        <v>84</v>
      </c>
      <c r="B12" s="127">
        <v>793</v>
      </c>
      <c r="C12" s="73">
        <f t="shared" si="0"/>
        <v>6.5962402262518718E-2</v>
      </c>
      <c r="D12" s="128">
        <v>148.74117941</v>
      </c>
      <c r="E12" s="75">
        <f t="shared" si="1"/>
        <v>5.0036993611414067E-2</v>
      </c>
      <c r="F12" s="129">
        <v>778</v>
      </c>
      <c r="G12" s="76">
        <f t="shared" si="2"/>
        <v>6.5815074866762538E-2</v>
      </c>
      <c r="H12" s="128">
        <v>144.19782839999999</v>
      </c>
      <c r="I12" s="75">
        <f t="shared" si="3"/>
        <v>5.5018227566264483E-2</v>
      </c>
      <c r="J12" s="130">
        <v>652</v>
      </c>
      <c r="K12" s="76">
        <f t="shared" si="4"/>
        <v>6.5180445866240125E-2</v>
      </c>
      <c r="L12" s="128">
        <v>118.48280493999999</v>
      </c>
      <c r="M12" s="78">
        <f t="shared" si="5"/>
        <v>6.6062940557856289E-2</v>
      </c>
    </row>
    <row r="13" spans="1:13" s="2" customFormat="1" ht="35.25" customHeight="1" x14ac:dyDescent="0.25">
      <c r="A13" s="67" t="s">
        <v>85</v>
      </c>
      <c r="B13" s="127">
        <v>223</v>
      </c>
      <c r="C13" s="73">
        <f t="shared" si="0"/>
        <v>1.8549326235235402E-2</v>
      </c>
      <c r="D13" s="128">
        <v>40.549017139999997</v>
      </c>
      <c r="E13" s="75">
        <f t="shared" si="1"/>
        <v>1.3640815002485391E-2</v>
      </c>
      <c r="F13" s="129">
        <v>218</v>
      </c>
      <c r="G13" s="76">
        <f t="shared" si="2"/>
        <v>1.8441756196599272E-2</v>
      </c>
      <c r="H13" s="128">
        <v>40.291608949999997</v>
      </c>
      <c r="I13" s="75">
        <f t="shared" si="3"/>
        <v>1.5373136577846263E-2</v>
      </c>
      <c r="J13" s="130">
        <v>188</v>
      </c>
      <c r="K13" s="76">
        <f t="shared" si="4"/>
        <v>1.8794361691492553E-2</v>
      </c>
      <c r="L13" s="128">
        <v>23.754616089999999</v>
      </c>
      <c r="M13" s="78">
        <f t="shared" si="5"/>
        <v>1.3244958131461051E-2</v>
      </c>
    </row>
    <row r="14" spans="1:13" s="2" customFormat="1" ht="35.25" customHeight="1" x14ac:dyDescent="0.25">
      <c r="A14" s="67" t="s">
        <v>86</v>
      </c>
      <c r="B14" s="127">
        <v>171</v>
      </c>
      <c r="C14" s="73">
        <f t="shared" si="0"/>
        <v>1.4223922808184995E-2</v>
      </c>
      <c r="D14" s="128">
        <v>38.605056599999998</v>
      </c>
      <c r="E14" s="75">
        <f t="shared" si="1"/>
        <v>1.2986860653685321E-2</v>
      </c>
      <c r="F14" s="129">
        <v>167</v>
      </c>
      <c r="G14" s="76">
        <f t="shared" si="2"/>
        <v>1.4127400389137975E-2</v>
      </c>
      <c r="H14" s="128">
        <v>38.106368879999998</v>
      </c>
      <c r="I14" s="75">
        <f t="shared" si="3"/>
        <v>1.4539365107136795E-2</v>
      </c>
      <c r="J14" s="130">
        <v>145</v>
      </c>
      <c r="K14" s="76">
        <f t="shared" si="4"/>
        <v>1.4495651304608618E-2</v>
      </c>
      <c r="L14" s="128">
        <v>30.186247219999998</v>
      </c>
      <c r="M14" s="78">
        <f t="shared" si="5"/>
        <v>1.6831068919827472E-2</v>
      </c>
    </row>
    <row r="15" spans="1:13" s="2" customFormat="1" ht="35.25" customHeight="1" x14ac:dyDescent="0.25">
      <c r="A15" s="67" t="s">
        <v>87</v>
      </c>
      <c r="B15" s="127">
        <v>226</v>
      </c>
      <c r="C15" s="73">
        <f t="shared" si="0"/>
        <v>1.8798868740642155E-2</v>
      </c>
      <c r="D15" s="128">
        <v>39.498695859999998</v>
      </c>
      <c r="E15" s="75">
        <f t="shared" si="1"/>
        <v>1.3287483669590509E-2</v>
      </c>
      <c r="F15" s="129">
        <v>224</v>
      </c>
      <c r="G15" s="76">
        <f t="shared" si="2"/>
        <v>1.8949327468065307E-2</v>
      </c>
      <c r="H15" s="128">
        <v>39.238841530000002</v>
      </c>
      <c r="I15" s="75">
        <f t="shared" si="3"/>
        <v>1.497145648230948E-2</v>
      </c>
      <c r="J15" s="130">
        <v>190</v>
      </c>
      <c r="K15" s="76">
        <f t="shared" si="4"/>
        <v>1.8994301709487155E-2</v>
      </c>
      <c r="L15" s="128">
        <v>22.924221670000001</v>
      </c>
      <c r="M15" s="78">
        <f t="shared" si="5"/>
        <v>1.2781951729512551E-2</v>
      </c>
    </row>
    <row r="16" spans="1:13" s="2" customFormat="1" ht="35.25" customHeight="1" x14ac:dyDescent="0.25">
      <c r="A16" s="67" t="s">
        <v>88</v>
      </c>
      <c r="B16" s="127">
        <v>237</v>
      </c>
      <c r="C16" s="73">
        <f t="shared" si="0"/>
        <v>1.971385792713359E-2</v>
      </c>
      <c r="D16" s="128">
        <v>57.200432480000003</v>
      </c>
      <c r="E16" s="75">
        <f t="shared" si="1"/>
        <v>1.9242402715407388E-2</v>
      </c>
      <c r="F16" s="129">
        <v>234</v>
      </c>
      <c r="G16" s="76">
        <f t="shared" si="2"/>
        <v>1.9795279587175366E-2</v>
      </c>
      <c r="H16" s="128">
        <v>56.749689269999998</v>
      </c>
      <c r="I16" s="75">
        <f t="shared" si="3"/>
        <v>2.165266532246652E-2</v>
      </c>
      <c r="J16" s="130">
        <v>208</v>
      </c>
      <c r="K16" s="76">
        <f t="shared" si="4"/>
        <v>2.0793761871438568E-2</v>
      </c>
      <c r="L16" s="128">
        <v>39.317665980000001</v>
      </c>
      <c r="M16" s="78">
        <f t="shared" si="5"/>
        <v>2.1922511303017679E-2</v>
      </c>
    </row>
    <row r="17" spans="1:13" s="2" customFormat="1" ht="35.25" customHeight="1" x14ac:dyDescent="0.25">
      <c r="A17" s="67" t="s">
        <v>89</v>
      </c>
      <c r="B17" s="127">
        <v>378</v>
      </c>
      <c r="C17" s="73">
        <f t="shared" si="0"/>
        <v>3.144235568125104E-2</v>
      </c>
      <c r="D17" s="128">
        <v>54.473960660000003</v>
      </c>
      <c r="E17" s="75">
        <f t="shared" si="1"/>
        <v>1.8325209147491733E-2</v>
      </c>
      <c r="F17" s="129">
        <v>363</v>
      </c>
      <c r="G17" s="76">
        <f t="shared" si="2"/>
        <v>3.0708061923695119E-2</v>
      </c>
      <c r="H17" s="128">
        <v>53.145713170000001</v>
      </c>
      <c r="I17" s="75">
        <f t="shared" si="3"/>
        <v>2.0277579584953579E-2</v>
      </c>
      <c r="J17" s="130">
        <v>294</v>
      </c>
      <c r="K17" s="76">
        <f t="shared" si="4"/>
        <v>2.9391182645206439E-2</v>
      </c>
      <c r="L17" s="128">
        <v>36.789637220000003</v>
      </c>
      <c r="M17" s="78">
        <f t="shared" si="5"/>
        <v>2.0512948001532666E-2</v>
      </c>
    </row>
    <row r="18" spans="1:13" s="2" customFormat="1" ht="35.25" customHeight="1" x14ac:dyDescent="0.25">
      <c r="A18" s="67" t="s">
        <v>90</v>
      </c>
      <c r="B18" s="127">
        <v>187</v>
      </c>
      <c r="C18" s="73">
        <f t="shared" si="0"/>
        <v>1.555481617035435E-2</v>
      </c>
      <c r="D18" s="128">
        <v>98.910171129999995</v>
      </c>
      <c r="E18" s="75">
        <f t="shared" si="1"/>
        <v>3.3273688030222411E-2</v>
      </c>
      <c r="F18" s="129">
        <v>184</v>
      </c>
      <c r="G18" s="76">
        <f t="shared" si="2"/>
        <v>1.5565518991625074E-2</v>
      </c>
      <c r="H18" s="128">
        <v>91.146273239999999</v>
      </c>
      <c r="I18" s="75">
        <f t="shared" si="3"/>
        <v>3.4776573673665968E-2</v>
      </c>
      <c r="J18" s="130">
        <v>162</v>
      </c>
      <c r="K18" s="76">
        <f t="shared" si="4"/>
        <v>1.619514145756273E-2</v>
      </c>
      <c r="L18" s="128">
        <v>31.408844169999998</v>
      </c>
      <c r="M18" s="78">
        <f t="shared" si="5"/>
        <v>1.7512757285282423E-2</v>
      </c>
    </row>
    <row r="19" spans="1:13" s="2" customFormat="1" ht="35.25" customHeight="1" x14ac:dyDescent="0.25">
      <c r="A19" s="67" t="s">
        <v>91</v>
      </c>
      <c r="B19" s="127">
        <v>248</v>
      </c>
      <c r="C19" s="73">
        <f t="shared" si="0"/>
        <v>2.0628847113625021E-2</v>
      </c>
      <c r="D19" s="128">
        <v>95.217415410000001</v>
      </c>
      <c r="E19" s="75">
        <f t="shared" si="1"/>
        <v>3.203143356442429E-2</v>
      </c>
      <c r="F19" s="129">
        <v>243</v>
      </c>
      <c r="G19" s="76">
        <f t="shared" si="2"/>
        <v>2.055663649437442E-2</v>
      </c>
      <c r="H19" s="128">
        <v>93.048222429999996</v>
      </c>
      <c r="I19" s="75">
        <f t="shared" si="3"/>
        <v>3.5502256400763765E-2</v>
      </c>
      <c r="J19" s="130">
        <v>204</v>
      </c>
      <c r="K19" s="76">
        <f t="shared" si="4"/>
        <v>2.0393881835449365E-2</v>
      </c>
      <c r="L19" s="128">
        <v>66.549732509999998</v>
      </c>
      <c r="M19" s="78">
        <f t="shared" si="5"/>
        <v>3.7106405652497433E-2</v>
      </c>
    </row>
    <row r="20" spans="1:13" s="2" customFormat="1" ht="35.25" customHeight="1" x14ac:dyDescent="0.25">
      <c r="A20" s="67" t="s">
        <v>92</v>
      </c>
      <c r="B20" s="127">
        <v>221</v>
      </c>
      <c r="C20" s="73">
        <f t="shared" si="0"/>
        <v>1.8382964564964233E-2</v>
      </c>
      <c r="D20" s="128">
        <v>66.726710490000002</v>
      </c>
      <c r="E20" s="75">
        <f t="shared" si="1"/>
        <v>2.2447072154077159E-2</v>
      </c>
      <c r="F20" s="129">
        <v>206</v>
      </c>
      <c r="G20" s="76">
        <f t="shared" si="2"/>
        <v>1.7426613653667201E-2</v>
      </c>
      <c r="H20" s="128">
        <v>62.429784470000001</v>
      </c>
      <c r="I20" s="75">
        <f t="shared" si="3"/>
        <v>2.3819887768041483E-2</v>
      </c>
      <c r="J20" s="130">
        <v>169</v>
      </c>
      <c r="K20" s="76">
        <f t="shared" si="4"/>
        <v>1.6894931520543836E-2</v>
      </c>
      <c r="L20" s="128">
        <v>38.190840960000003</v>
      </c>
      <c r="M20" s="78">
        <f t="shared" si="5"/>
        <v>2.1294222882997049E-2</v>
      </c>
    </row>
    <row r="21" spans="1:13" s="2" customFormat="1" ht="35.25" customHeight="1" x14ac:dyDescent="0.25">
      <c r="A21" s="67" t="s">
        <v>93</v>
      </c>
      <c r="B21" s="127">
        <v>349</v>
      </c>
      <c r="C21" s="73">
        <f t="shared" si="0"/>
        <v>2.9030111462319083E-2</v>
      </c>
      <c r="D21" s="128">
        <v>74.266221209999998</v>
      </c>
      <c r="E21" s="75">
        <f t="shared" si="1"/>
        <v>2.4983386920614935E-2</v>
      </c>
      <c r="F21" s="129">
        <v>344</v>
      </c>
      <c r="G21" s="76">
        <f t="shared" si="2"/>
        <v>2.9100752897386006E-2</v>
      </c>
      <c r="H21" s="128">
        <v>61.407402140000002</v>
      </c>
      <c r="I21" s="75">
        <f t="shared" si="3"/>
        <v>2.3429801007957739E-2</v>
      </c>
      <c r="J21" s="130">
        <v>316</v>
      </c>
      <c r="K21" s="76">
        <f t="shared" si="4"/>
        <v>3.1590522843147055E-2</v>
      </c>
      <c r="L21" s="128">
        <v>55.691784239999997</v>
      </c>
      <c r="M21" s="78">
        <f t="shared" si="5"/>
        <v>3.105229517203965E-2</v>
      </c>
    </row>
    <row r="22" spans="1:13" s="2" customFormat="1" ht="35.25" customHeight="1" x14ac:dyDescent="0.25">
      <c r="A22" s="67" t="s">
        <v>94</v>
      </c>
      <c r="B22" s="127">
        <v>321</v>
      </c>
      <c r="C22" s="73">
        <f t="shared" si="0"/>
        <v>2.6701048078522707E-2</v>
      </c>
      <c r="D22" s="128">
        <v>66.671844919999998</v>
      </c>
      <c r="E22" s="75">
        <f t="shared" si="1"/>
        <v>2.2428615206334334E-2</v>
      </c>
      <c r="F22" s="129">
        <v>315</v>
      </c>
      <c r="G22" s="76">
        <f t="shared" si="2"/>
        <v>2.6647491751966838E-2</v>
      </c>
      <c r="H22" s="128">
        <v>64.630999430000003</v>
      </c>
      <c r="I22" s="75">
        <f t="shared" si="3"/>
        <v>2.4659754407749809E-2</v>
      </c>
      <c r="J22" s="130">
        <v>295</v>
      </c>
      <c r="K22" s="76">
        <f t="shared" si="4"/>
        <v>2.9491152654203739E-2</v>
      </c>
      <c r="L22" s="128">
        <v>44.927473790000001</v>
      </c>
      <c r="M22" s="78">
        <f t="shared" si="5"/>
        <v>2.5050394712603574E-2</v>
      </c>
    </row>
    <row r="23" spans="1:13" s="2" customFormat="1" ht="35.25" customHeight="1" x14ac:dyDescent="0.25">
      <c r="A23" s="67" t="s">
        <v>95</v>
      </c>
      <c r="B23" s="127">
        <v>172</v>
      </c>
      <c r="C23" s="73">
        <f t="shared" si="0"/>
        <v>1.4307103643320579E-2</v>
      </c>
      <c r="D23" s="128">
        <v>37.546103850000002</v>
      </c>
      <c r="E23" s="75">
        <f t="shared" si="1"/>
        <v>1.2630625667538796E-2</v>
      </c>
      <c r="F23" s="129">
        <v>170</v>
      </c>
      <c r="G23" s="76">
        <f t="shared" si="2"/>
        <v>1.4381186024870993E-2</v>
      </c>
      <c r="H23" s="128">
        <v>37.120515249999997</v>
      </c>
      <c r="I23" s="75">
        <f t="shared" si="3"/>
        <v>1.4163215757564704E-2</v>
      </c>
      <c r="J23" s="130">
        <v>160</v>
      </c>
      <c r="K23" s="76">
        <f t="shared" si="4"/>
        <v>1.5995201439568129E-2</v>
      </c>
      <c r="L23" s="128">
        <v>30.020030739999999</v>
      </c>
      <c r="M23" s="78">
        <f t="shared" si="5"/>
        <v>1.6738390919475127E-2</v>
      </c>
    </row>
    <row r="24" spans="1:13" s="2" customFormat="1" ht="35.25" customHeight="1" x14ac:dyDescent="0.25">
      <c r="A24" s="67" t="s">
        <v>96</v>
      </c>
      <c r="B24" s="127">
        <v>96</v>
      </c>
      <c r="C24" s="73">
        <f t="shared" si="0"/>
        <v>7.9853601730161365E-3</v>
      </c>
      <c r="D24" s="128">
        <v>15.71212952</v>
      </c>
      <c r="E24" s="75">
        <f t="shared" si="1"/>
        <v>5.2856090528020528E-3</v>
      </c>
      <c r="F24" s="129">
        <v>96</v>
      </c>
      <c r="G24" s="76">
        <f t="shared" si="2"/>
        <v>8.1211403434565607E-3</v>
      </c>
      <c r="H24" s="128">
        <v>15.49405732</v>
      </c>
      <c r="I24" s="75">
        <f t="shared" si="3"/>
        <v>5.9117088032131972E-3</v>
      </c>
      <c r="J24" s="130">
        <v>88</v>
      </c>
      <c r="K24" s="76">
        <f t="shared" si="4"/>
        <v>8.7973607917624704E-3</v>
      </c>
      <c r="L24" s="128">
        <v>14.897736760000001</v>
      </c>
      <c r="M24" s="78">
        <f t="shared" si="5"/>
        <v>8.3065918174444493E-3</v>
      </c>
    </row>
    <row r="25" spans="1:13" s="2" customFormat="1" ht="35.25" customHeight="1" x14ac:dyDescent="0.25">
      <c r="A25" s="67" t="s">
        <v>97</v>
      </c>
      <c r="B25" s="127">
        <v>111</v>
      </c>
      <c r="C25" s="73">
        <f t="shared" si="0"/>
        <v>9.2330727000499088E-3</v>
      </c>
      <c r="D25" s="128">
        <v>11.9568548</v>
      </c>
      <c r="E25" s="75">
        <f t="shared" si="1"/>
        <v>4.0223230016958062E-3</v>
      </c>
      <c r="F25" s="129">
        <v>107</v>
      </c>
      <c r="G25" s="76">
        <f t="shared" si="2"/>
        <v>9.051687674477624E-3</v>
      </c>
      <c r="H25" s="128">
        <v>11.768909799999999</v>
      </c>
      <c r="I25" s="75">
        <f t="shared" si="3"/>
        <v>4.490390491783857E-3</v>
      </c>
      <c r="J25" s="130">
        <v>94</v>
      </c>
      <c r="K25" s="76">
        <f t="shared" si="4"/>
        <v>9.3971808457462766E-3</v>
      </c>
      <c r="L25" s="128">
        <v>7.1031133400000002</v>
      </c>
      <c r="M25" s="78">
        <f t="shared" si="5"/>
        <v>3.9605118615630916E-3</v>
      </c>
    </row>
    <row r="26" spans="1:13" s="2" customFormat="1" ht="35.25" customHeight="1" x14ac:dyDescent="0.25">
      <c r="A26" s="67" t="s">
        <v>98</v>
      </c>
      <c r="B26" s="127">
        <v>35</v>
      </c>
      <c r="C26" s="73">
        <f t="shared" si="0"/>
        <v>2.9113292297454668E-3</v>
      </c>
      <c r="D26" s="128">
        <v>6.7211708699999999</v>
      </c>
      <c r="E26" s="75">
        <f t="shared" si="1"/>
        <v>2.2610227054633805E-3</v>
      </c>
      <c r="F26" s="129">
        <v>35</v>
      </c>
      <c r="G26" s="76">
        <f t="shared" si="2"/>
        <v>2.9608324168852044E-3</v>
      </c>
      <c r="H26" s="128">
        <v>6.6621329500000002</v>
      </c>
      <c r="I26" s="75">
        <f t="shared" si="3"/>
        <v>2.541915858143457E-3</v>
      </c>
      <c r="J26" s="130">
        <v>33</v>
      </c>
      <c r="K26" s="76">
        <f t="shared" si="4"/>
        <v>3.2990102969109266E-3</v>
      </c>
      <c r="L26" s="128">
        <v>6.3014117299999999</v>
      </c>
      <c r="M26" s="78">
        <f t="shared" si="5"/>
        <v>3.5135038266555104E-3</v>
      </c>
    </row>
    <row r="27" spans="1:13" s="87" customFormat="1" ht="39" customHeight="1" thickBot="1" x14ac:dyDescent="0.3">
      <c r="A27" s="79" t="s">
        <v>13</v>
      </c>
      <c r="B27" s="50">
        <f>SUM(B5:B26)</f>
        <v>12022</v>
      </c>
      <c r="C27" s="80">
        <f t="shared" si="0"/>
        <v>1</v>
      </c>
      <c r="D27" s="53">
        <f>SUM(D5:D26)</f>
        <v>2972.6242260899999</v>
      </c>
      <c r="E27" s="81">
        <f t="shared" si="1"/>
        <v>1</v>
      </c>
      <c r="F27" s="52">
        <f>SUM(F5:F26)</f>
        <v>11821</v>
      </c>
      <c r="G27" s="82">
        <f t="shared" si="2"/>
        <v>1</v>
      </c>
      <c r="H27" s="83">
        <f>SUM(H5:H26)</f>
        <v>2620.9101015900001</v>
      </c>
      <c r="I27" s="81">
        <f t="shared" si="3"/>
        <v>1</v>
      </c>
      <c r="J27" s="84">
        <f>SUM(J5:J26)</f>
        <v>10003</v>
      </c>
      <c r="K27" s="82">
        <f t="shared" si="4"/>
        <v>1</v>
      </c>
      <c r="L27" s="85">
        <f>SUM(L5:L26)</f>
        <v>1793.48366784</v>
      </c>
      <c r="M27" s="86">
        <f t="shared" si="5"/>
        <v>1</v>
      </c>
    </row>
    <row r="28" spans="1:13" ht="290.25" customHeight="1" x14ac:dyDescent="0.2">
      <c r="A28" s="93" t="s">
        <v>105</v>
      </c>
      <c r="B28" s="93"/>
      <c r="C28" s="93"/>
      <c r="D28" s="93"/>
      <c r="E28" s="93"/>
      <c r="F28" s="93"/>
      <c r="G28" s="93"/>
      <c r="H28" s="93"/>
      <c r="I28" s="93"/>
      <c r="J28" s="93"/>
      <c r="K28" s="93"/>
      <c r="L28" s="93"/>
      <c r="M28" s="93"/>
    </row>
    <row r="30" spans="1:13" x14ac:dyDescent="0.2">
      <c r="B30" s="88"/>
      <c r="C30" s="88"/>
      <c r="D30" s="88"/>
      <c r="E30" s="89"/>
      <c r="F30" s="88"/>
      <c r="G30" s="88"/>
      <c r="H30" s="88"/>
      <c r="I30" s="88"/>
      <c r="J30" s="88"/>
    </row>
    <row r="31" spans="1:13" x14ac:dyDescent="0.2">
      <c r="B31" s="57"/>
      <c r="C31" s="57"/>
      <c r="D31" s="57"/>
      <c r="E31" s="90"/>
      <c r="F31" s="57"/>
      <c r="G31" s="57"/>
      <c r="H31" s="57"/>
      <c r="I31" s="57"/>
      <c r="J31" s="57"/>
    </row>
    <row r="32" spans="1:13" x14ac:dyDescent="0.2">
      <c r="B32" s="57"/>
      <c r="C32" s="57"/>
      <c r="D32" s="57"/>
      <c r="E32" s="90"/>
      <c r="F32" s="57"/>
      <c r="G32" s="57"/>
      <c r="H32" s="57"/>
      <c r="I32" s="57"/>
      <c r="J32" s="57"/>
    </row>
    <row r="33" spans="2:10" x14ac:dyDescent="0.2">
      <c r="B33" s="57"/>
      <c r="C33" s="57"/>
      <c r="D33" s="57"/>
      <c r="E33" s="90"/>
      <c r="F33" s="57"/>
      <c r="G33" s="57"/>
      <c r="H33" s="57"/>
      <c r="I33" s="57"/>
      <c r="J33" s="57"/>
    </row>
    <row r="35" spans="2:10" ht="12" customHeight="1" x14ac:dyDescent="0.2"/>
    <row r="36" spans="2:10" hidden="1" x14ac:dyDescent="0.2"/>
    <row r="37" spans="2:10" s="59" customFormat="1" x14ac:dyDescent="0.2">
      <c r="C37" s="58"/>
      <c r="D37" s="57"/>
      <c r="E37" s="91"/>
      <c r="G37" s="60"/>
    </row>
    <row r="38" spans="2:10" s="59" customFormat="1" x14ac:dyDescent="0.2">
      <c r="C38" s="58"/>
      <c r="D38" s="57"/>
      <c r="E38" s="91"/>
      <c r="G38" s="60"/>
    </row>
    <row r="39" spans="2:10" s="59" customFormat="1" x14ac:dyDescent="0.25">
      <c r="C39" s="61"/>
      <c r="D39" s="57"/>
      <c r="E39" s="91"/>
      <c r="G39" s="60"/>
    </row>
    <row r="40" spans="2:10" x14ac:dyDescent="0.2">
      <c r="G40" s="57"/>
    </row>
  </sheetData>
  <mergeCells count="7">
    <mergeCell ref="A28:M28"/>
    <mergeCell ref="A1:M1"/>
    <mergeCell ref="A2:M2"/>
    <mergeCell ref="A3:A4"/>
    <mergeCell ref="B3:E3"/>
    <mergeCell ref="F3:I3"/>
    <mergeCell ref="J3:M3"/>
  </mergeCells>
  <phoneticPr fontId="29" type="noConversion"/>
  <printOptions horizontalCentered="1"/>
  <pageMargins left="0" right="0" top="0.98425196850393704" bottom="0.98425196850393704" header="0.39370078740157483" footer="0.39370078740157483"/>
  <pageSetup paperSize="9" scale="56" orientation="portrait" r:id="rId1"/>
  <headerFooter alignWithMargins="0">
    <oddHeader>&amp;R&amp;"標楷體,標準"&amp;16表20之附表1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64179-3866-4F06-A2D7-CF83F542F372}">
  <dimension ref="A1:U33"/>
  <sheetViews>
    <sheetView view="pageBreakPreview" topLeftCell="A5" zoomScaleNormal="100" zoomScaleSheetLayoutView="100" workbookViewId="0">
      <selection activeCell="A10" sqref="A10:O10"/>
    </sheetView>
  </sheetViews>
  <sheetFormatPr defaultRowHeight="16.5" x14ac:dyDescent="0.25"/>
  <cols>
    <col min="1" max="1" width="7.25" bestFit="1" customWidth="1"/>
    <col min="2" max="2" width="11.5" bestFit="1" customWidth="1"/>
    <col min="3" max="3" width="13.75" bestFit="1" customWidth="1"/>
    <col min="4" max="4" width="10" bestFit="1" customWidth="1"/>
    <col min="5" max="5" width="11" bestFit="1" customWidth="1"/>
    <col min="6" max="6" width="12.125" bestFit="1" customWidth="1"/>
    <col min="7" max="7" width="10.125" bestFit="1" customWidth="1"/>
    <col min="8" max="8" width="11.125" bestFit="1" customWidth="1"/>
    <col min="9" max="9" width="10.125" bestFit="1" customWidth="1"/>
    <col min="10" max="10" width="11.5" bestFit="1" customWidth="1"/>
    <col min="11" max="11" width="10.125" bestFit="1" customWidth="1"/>
    <col min="12" max="12" width="10" bestFit="1" customWidth="1"/>
    <col min="13" max="13" width="10.125" bestFit="1" customWidth="1"/>
    <col min="14" max="14" width="12.125" bestFit="1" customWidth="1"/>
    <col min="15" max="15" width="10.125" bestFit="1" customWidth="1"/>
  </cols>
  <sheetData>
    <row r="1" spans="1:21" s="1" customFormat="1" ht="51.6" customHeight="1" x14ac:dyDescent="0.25">
      <c r="A1" s="94" t="s">
        <v>72</v>
      </c>
      <c r="B1" s="94"/>
      <c r="C1" s="94"/>
      <c r="D1" s="94"/>
      <c r="E1" s="94"/>
      <c r="F1" s="94"/>
      <c r="G1" s="94"/>
      <c r="H1" s="94"/>
      <c r="I1" s="94"/>
      <c r="J1" s="94"/>
      <c r="K1" s="94"/>
      <c r="L1" s="94"/>
      <c r="M1" s="94"/>
      <c r="N1" s="94"/>
      <c r="O1" s="94"/>
    </row>
    <row r="2" spans="1:21" s="1" customFormat="1" ht="22.5" customHeight="1" thickBot="1" x14ac:dyDescent="0.3">
      <c r="A2" s="34"/>
      <c r="B2" s="34"/>
      <c r="C2" s="34"/>
      <c r="D2" s="34"/>
      <c r="E2" s="34"/>
      <c r="F2" s="34"/>
      <c r="G2" s="34"/>
      <c r="H2" s="34"/>
      <c r="I2" s="34"/>
      <c r="J2" s="34"/>
      <c r="K2" s="34"/>
      <c r="L2" s="34"/>
      <c r="M2" s="34"/>
      <c r="N2" s="34"/>
      <c r="O2" s="34"/>
    </row>
    <row r="3" spans="1:21" s="2" customFormat="1" ht="55.5" customHeight="1" x14ac:dyDescent="0.25">
      <c r="A3" s="107" t="s">
        <v>1</v>
      </c>
      <c r="B3" s="109" t="s">
        <v>2</v>
      </c>
      <c r="C3" s="111" t="s">
        <v>3</v>
      </c>
      <c r="D3" s="113" t="s">
        <v>24</v>
      </c>
      <c r="E3" s="114"/>
      <c r="F3" s="114"/>
      <c r="G3" s="115"/>
      <c r="H3" s="113" t="s">
        <v>27</v>
      </c>
      <c r="I3" s="114"/>
      <c r="J3" s="114"/>
      <c r="K3" s="115"/>
      <c r="L3" s="113" t="s">
        <v>26</v>
      </c>
      <c r="M3" s="114"/>
      <c r="N3" s="114"/>
      <c r="O3" s="116"/>
    </row>
    <row r="4" spans="1:21" s="2" customFormat="1" ht="35.25" customHeight="1" x14ac:dyDescent="0.25">
      <c r="A4" s="108"/>
      <c r="B4" s="110"/>
      <c r="C4" s="112"/>
      <c r="D4" s="5" t="s">
        <v>0</v>
      </c>
      <c r="E4" s="6" t="s">
        <v>7</v>
      </c>
      <c r="F4" s="6" t="s">
        <v>8</v>
      </c>
      <c r="G4" s="7" t="s">
        <v>9</v>
      </c>
      <c r="H4" s="5" t="s">
        <v>0</v>
      </c>
      <c r="I4" s="6" t="s">
        <v>7</v>
      </c>
      <c r="J4" s="6" t="s">
        <v>8</v>
      </c>
      <c r="K4" s="7" t="s">
        <v>9</v>
      </c>
      <c r="L4" s="5" t="s">
        <v>0</v>
      </c>
      <c r="M4" s="6" t="s">
        <v>7</v>
      </c>
      <c r="N4" s="6" t="s">
        <v>8</v>
      </c>
      <c r="O4" s="8" t="s">
        <v>9</v>
      </c>
    </row>
    <row r="5" spans="1:21" s="1" customFormat="1" ht="39" customHeight="1" x14ac:dyDescent="0.25">
      <c r="A5" s="9" t="s">
        <v>10</v>
      </c>
      <c r="B5" s="43">
        <v>39866</v>
      </c>
      <c r="C5" s="44">
        <v>8261.1222275799992</v>
      </c>
      <c r="D5" s="45">
        <v>12102</v>
      </c>
      <c r="E5" s="46">
        <f>D5/B5</f>
        <v>0.30356694928008832</v>
      </c>
      <c r="F5" s="47">
        <v>1528.1734272799999</v>
      </c>
      <c r="G5" s="48">
        <f>F5/C5</f>
        <v>0.18498375707093984</v>
      </c>
      <c r="H5" s="45">
        <v>11934</v>
      </c>
      <c r="I5" s="46">
        <f>H5/B5</f>
        <v>0.29935283198715695</v>
      </c>
      <c r="J5" s="47">
        <v>1181.20601263</v>
      </c>
      <c r="K5" s="48">
        <f>J5/C5</f>
        <v>0.14298372304509779</v>
      </c>
      <c r="L5" s="45">
        <v>9752</v>
      </c>
      <c r="M5" s="46">
        <f>L5/B5</f>
        <v>0.2446194752420609</v>
      </c>
      <c r="N5" s="47">
        <v>790.26823604000003</v>
      </c>
      <c r="O5" s="49">
        <f>N5/C5</f>
        <v>9.5661123787960226E-2</v>
      </c>
      <c r="S5" s="42"/>
      <c r="T5" s="42"/>
      <c r="U5" s="42"/>
    </row>
    <row r="6" spans="1:21" s="1" customFormat="1" ht="39" customHeight="1" x14ac:dyDescent="0.25">
      <c r="A6" s="9" t="s">
        <v>11</v>
      </c>
      <c r="B6" s="43">
        <v>54408</v>
      </c>
      <c r="C6" s="44">
        <v>4252.7382160999996</v>
      </c>
      <c r="D6" s="45">
        <v>15282</v>
      </c>
      <c r="E6" s="46">
        <f>D6/B6</f>
        <v>0.2808778120864579</v>
      </c>
      <c r="F6" s="47">
        <v>667.69476408000003</v>
      </c>
      <c r="G6" s="48">
        <f>F6/C6</f>
        <v>0.15700349519569387</v>
      </c>
      <c r="H6" s="45">
        <v>14928</v>
      </c>
      <c r="I6" s="46">
        <f>H6/B6</f>
        <v>0.27437141596823994</v>
      </c>
      <c r="J6" s="47">
        <v>588.12238112</v>
      </c>
      <c r="K6" s="48">
        <f>J6/C6</f>
        <v>0.13829263670486197</v>
      </c>
      <c r="L6" s="45">
        <v>12018</v>
      </c>
      <c r="M6" s="46">
        <f>L6/B6</f>
        <v>0.22088663431848257</v>
      </c>
      <c r="N6" s="47">
        <v>415.99825233000001</v>
      </c>
      <c r="O6" s="49">
        <f>N6/C6</f>
        <v>9.7818918351267298E-2</v>
      </c>
      <c r="S6" s="42"/>
      <c r="T6" s="42"/>
      <c r="U6" s="42"/>
    </row>
    <row r="7" spans="1:21" s="1" customFormat="1" ht="39" customHeight="1" x14ac:dyDescent="0.25">
      <c r="A7" s="9" t="s">
        <v>12</v>
      </c>
      <c r="B7" s="43">
        <v>68449</v>
      </c>
      <c r="C7" s="44">
        <v>3806.20426808</v>
      </c>
      <c r="D7" s="45">
        <v>19308</v>
      </c>
      <c r="E7" s="46">
        <f>D7/B7</f>
        <v>0.28207862788353372</v>
      </c>
      <c r="F7" s="47">
        <v>736.28358486000002</v>
      </c>
      <c r="G7" s="48">
        <f>F7/C7</f>
        <v>0.19344300331821407</v>
      </c>
      <c r="H7" s="45">
        <v>18257</v>
      </c>
      <c r="I7" s="46">
        <f>H7/B7</f>
        <v>0.26672413037443937</v>
      </c>
      <c r="J7" s="47">
        <v>618.78774303</v>
      </c>
      <c r="K7" s="48">
        <f>J7/C7</f>
        <v>0.16257344573420413</v>
      </c>
      <c r="L7" s="45">
        <v>15740</v>
      </c>
      <c r="M7" s="46">
        <f>L7/B7</f>
        <v>0.22995222720565678</v>
      </c>
      <c r="N7" s="47">
        <v>482.88737398000001</v>
      </c>
      <c r="O7" s="49">
        <f>N7/C7</f>
        <v>0.12686848628426017</v>
      </c>
      <c r="S7" s="42"/>
      <c r="T7" s="42"/>
      <c r="U7" s="42"/>
    </row>
    <row r="8" spans="1:21" s="3" customFormat="1" ht="39" customHeight="1" thickBot="1" x14ac:dyDescent="0.3">
      <c r="A8" s="18" t="s">
        <v>13</v>
      </c>
      <c r="B8" s="50">
        <f>SUM(B5:B7)</f>
        <v>162723</v>
      </c>
      <c r="C8" s="51">
        <f>SUM(C5:C7)</f>
        <v>16320.064711759998</v>
      </c>
      <c r="D8" s="52">
        <f>SUM(D5:D7)</f>
        <v>46692</v>
      </c>
      <c r="E8" s="55">
        <f>D8/B8</f>
        <v>0.28694161243339911</v>
      </c>
      <c r="F8" s="53">
        <f>SUM(F5:F7)</f>
        <v>2932.1517762200001</v>
      </c>
      <c r="G8" s="54">
        <f>F8/C8</f>
        <v>0.17966545035248144</v>
      </c>
      <c r="H8" s="52">
        <f>SUM(H5:H7)</f>
        <v>45119</v>
      </c>
      <c r="I8" s="55">
        <f>H8/B8</f>
        <v>0.2772748781671921</v>
      </c>
      <c r="J8" s="62">
        <f>SUM(J5:J7)</f>
        <v>2388.11613678</v>
      </c>
      <c r="K8" s="54">
        <f>J8/C8</f>
        <v>0.14633006541077981</v>
      </c>
      <c r="L8" s="52">
        <f>SUM(L5:L7)</f>
        <v>37510</v>
      </c>
      <c r="M8" s="55">
        <f>L8/B8</f>
        <v>0.23051443250185899</v>
      </c>
      <c r="N8" s="53">
        <f>SUM(N5:N7)</f>
        <v>1689.1538623500001</v>
      </c>
      <c r="O8" s="56">
        <f>N8/C8</f>
        <v>0.10350166449602499</v>
      </c>
    </row>
    <row r="9" spans="1:21" s="30" customFormat="1" ht="22.5" customHeight="1" x14ac:dyDescent="0.25">
      <c r="A9" s="103" t="s">
        <v>18</v>
      </c>
      <c r="B9" s="104"/>
      <c r="C9" s="104"/>
      <c r="D9" s="104"/>
      <c r="E9" s="104"/>
      <c r="F9" s="104"/>
      <c r="G9" s="104"/>
      <c r="H9" s="104"/>
      <c r="I9" s="104"/>
      <c r="J9" s="104"/>
      <c r="K9" s="104"/>
      <c r="L9" s="104"/>
      <c r="M9" s="104"/>
      <c r="N9" s="104"/>
      <c r="O9" s="104"/>
    </row>
    <row r="10" spans="1:21" s="31" customFormat="1" ht="383.25" customHeight="1" x14ac:dyDescent="0.2">
      <c r="A10" s="105" t="s">
        <v>99</v>
      </c>
      <c r="B10" s="105"/>
      <c r="C10" s="105"/>
      <c r="D10" s="105"/>
      <c r="E10" s="105"/>
      <c r="F10" s="105"/>
      <c r="G10" s="105"/>
      <c r="H10" s="106"/>
      <c r="I10" s="106"/>
      <c r="J10" s="106"/>
      <c r="K10" s="106"/>
      <c r="L10" s="106"/>
      <c r="M10" s="106"/>
      <c r="N10" s="106"/>
      <c r="O10" s="106"/>
    </row>
    <row r="13" spans="1:21" x14ac:dyDescent="0.25">
      <c r="J13" t="s">
        <v>68</v>
      </c>
    </row>
    <row r="14" spans="1:21" x14ac:dyDescent="0.25">
      <c r="C14" s="38" t="s">
        <v>61</v>
      </c>
      <c r="D14" s="37">
        <v>11532</v>
      </c>
      <c r="E14" s="39"/>
      <c r="F14" s="59"/>
      <c r="G14" s="60"/>
      <c r="H14" s="59"/>
      <c r="I14" s="59"/>
      <c r="K14" s="92" t="s">
        <v>54</v>
      </c>
      <c r="L14" s="92" t="s">
        <v>55</v>
      </c>
      <c r="M14" s="92" t="s">
        <v>56</v>
      </c>
    </row>
    <row r="15" spans="1:21" x14ac:dyDescent="0.25">
      <c r="C15" s="38" t="s">
        <v>62</v>
      </c>
      <c r="D15" s="37">
        <v>11355</v>
      </c>
      <c r="E15" s="39">
        <f>D15/D14</f>
        <v>0.98465140478668056</v>
      </c>
      <c r="F15" s="59"/>
      <c r="G15" s="60"/>
      <c r="H15" s="59"/>
      <c r="I15" s="59"/>
      <c r="J15">
        <v>112</v>
      </c>
      <c r="K15" s="59">
        <v>11491</v>
      </c>
      <c r="L15" s="59">
        <v>11321</v>
      </c>
      <c r="M15" s="59">
        <v>9630</v>
      </c>
    </row>
    <row r="16" spans="1:21" ht="42.75" x14ac:dyDescent="0.25">
      <c r="C16" s="40" t="s">
        <v>64</v>
      </c>
      <c r="D16" s="37">
        <v>9635</v>
      </c>
      <c r="E16" s="39">
        <f>D16/D14</f>
        <v>0.83550121401318067</v>
      </c>
      <c r="F16" s="59"/>
      <c r="G16" s="60"/>
      <c r="H16" s="59"/>
      <c r="I16" s="59"/>
      <c r="J16">
        <v>113</v>
      </c>
      <c r="K16" s="59">
        <v>11723</v>
      </c>
      <c r="L16" s="59">
        <v>11539</v>
      </c>
      <c r="M16" s="59">
        <v>9787</v>
      </c>
    </row>
    <row r="17" spans="3:13" x14ac:dyDescent="0.25">
      <c r="C17" s="4"/>
      <c r="D17" s="4"/>
      <c r="E17" s="4"/>
      <c r="F17" s="4"/>
      <c r="G17" s="57"/>
      <c r="H17" s="4"/>
      <c r="I17" s="4"/>
      <c r="K17">
        <f>K16-K15</f>
        <v>232</v>
      </c>
      <c r="L17">
        <f t="shared" ref="L17:M17" si="0">L16-L15</f>
        <v>218</v>
      </c>
      <c r="M17">
        <f t="shared" si="0"/>
        <v>157</v>
      </c>
    </row>
    <row r="18" spans="3:13" x14ac:dyDescent="0.25">
      <c r="C18" s="4"/>
      <c r="D18" s="4"/>
      <c r="E18" s="4"/>
      <c r="F18" s="4"/>
      <c r="G18" s="4"/>
      <c r="H18" s="4"/>
      <c r="I18" s="4"/>
      <c r="K18" s="35">
        <f>K17/K15</f>
        <v>2.018971368897398E-2</v>
      </c>
      <c r="L18" s="35">
        <f>L17/L15</f>
        <v>1.9256249447928628E-2</v>
      </c>
      <c r="M18" s="35">
        <f>M17/M15</f>
        <v>1.6303219106957426E-2</v>
      </c>
    </row>
    <row r="19" spans="3:13" x14ac:dyDescent="0.25">
      <c r="C19" s="4"/>
      <c r="D19" s="4"/>
      <c r="E19" s="4"/>
      <c r="F19" s="4"/>
      <c r="G19" s="4"/>
      <c r="H19" s="4"/>
      <c r="I19" s="4"/>
      <c r="L19" t="s">
        <v>57</v>
      </c>
      <c r="M19" t="s">
        <v>58</v>
      </c>
    </row>
    <row r="20" spans="3:13" x14ac:dyDescent="0.25">
      <c r="C20" s="4"/>
      <c r="D20" s="4"/>
      <c r="E20" s="4"/>
      <c r="F20" s="4"/>
      <c r="G20" s="4"/>
      <c r="H20" s="4"/>
      <c r="I20" s="4"/>
      <c r="L20" s="35" t="e">
        <f>#REF!/#REF!</f>
        <v>#REF!</v>
      </c>
      <c r="M20" s="35" t="e">
        <f>#REF!/#REF!</f>
        <v>#REF!</v>
      </c>
    </row>
    <row r="21" spans="3:13" x14ac:dyDescent="0.25">
      <c r="C21" s="4"/>
      <c r="D21" s="4"/>
      <c r="E21" s="4"/>
      <c r="F21" s="4"/>
      <c r="G21" s="4"/>
      <c r="H21" s="4"/>
      <c r="I21" s="4"/>
      <c r="L21" s="35">
        <f>L16/K16</f>
        <v>0.98430435895248658</v>
      </c>
      <c r="M21" s="35">
        <f>M16/K16</f>
        <v>0.83485455941311948</v>
      </c>
    </row>
    <row r="22" spans="3:13" x14ac:dyDescent="0.25">
      <c r="C22" s="4"/>
      <c r="D22" s="4"/>
      <c r="E22" s="4"/>
      <c r="F22" s="4"/>
      <c r="G22" s="4"/>
      <c r="H22" s="4"/>
      <c r="I22" s="4"/>
      <c r="J22" t="s">
        <v>69</v>
      </c>
    </row>
    <row r="23" spans="3:13" x14ac:dyDescent="0.25">
      <c r="J23">
        <v>112</v>
      </c>
      <c r="K23">
        <f>'112年'!$D$8</f>
        <v>44470</v>
      </c>
      <c r="L23">
        <f>'112年'!$H$8</f>
        <v>42980</v>
      </c>
      <c r="M23">
        <f>'112年'!$L$8</f>
        <v>35637</v>
      </c>
    </row>
    <row r="24" spans="3:13" x14ac:dyDescent="0.25">
      <c r="J24">
        <v>113</v>
      </c>
      <c r="K24" s="63">
        <f>$D$8</f>
        <v>46692</v>
      </c>
      <c r="L24" s="63">
        <f>$H$8</f>
        <v>45119</v>
      </c>
      <c r="M24" s="63">
        <f>$L$8</f>
        <v>37510</v>
      </c>
    </row>
    <row r="25" spans="3:13" x14ac:dyDescent="0.25">
      <c r="J25" t="s">
        <v>70</v>
      </c>
      <c r="K25" s="63">
        <f>K24-K23</f>
        <v>2222</v>
      </c>
      <c r="L25" s="63">
        <f t="shared" ref="L25:M25" si="1">L24-L23</f>
        <v>2139</v>
      </c>
      <c r="M25" s="63">
        <f t="shared" si="1"/>
        <v>1873</v>
      </c>
    </row>
    <row r="26" spans="3:13" x14ac:dyDescent="0.25">
      <c r="K26" s="66">
        <f>K25/K23</f>
        <v>4.9966269395097816E-2</v>
      </c>
      <c r="L26" s="66">
        <f t="shared" ref="L26:M26" si="2">L25/L23</f>
        <v>4.9767333643555144E-2</v>
      </c>
      <c r="M26" s="66">
        <f t="shared" si="2"/>
        <v>5.2557734938406715E-2</v>
      </c>
    </row>
    <row r="27" spans="3:13" x14ac:dyDescent="0.25">
      <c r="F27" s="38"/>
      <c r="G27" s="37"/>
      <c r="H27" s="39"/>
    </row>
    <row r="28" spans="3:13" x14ac:dyDescent="0.25">
      <c r="F28" s="38"/>
      <c r="G28" s="37"/>
      <c r="H28" s="39"/>
    </row>
    <row r="29" spans="3:13" x14ac:dyDescent="0.25">
      <c r="F29" s="40"/>
      <c r="G29" s="37"/>
      <c r="H29" s="39"/>
      <c r="J29" t="s">
        <v>71</v>
      </c>
    </row>
    <row r="30" spans="3:13" x14ac:dyDescent="0.25">
      <c r="J30">
        <v>112</v>
      </c>
      <c r="K30">
        <f>'112年'!$F$8</f>
        <v>2568.4314735600001</v>
      </c>
      <c r="L30" s="65">
        <f>'112年'!$J$8</f>
        <v>2196.4445906000001</v>
      </c>
      <c r="M30">
        <f>'112年'!$N$8</f>
        <v>1560.92527088</v>
      </c>
    </row>
    <row r="31" spans="3:13" x14ac:dyDescent="0.25">
      <c r="J31">
        <v>113</v>
      </c>
      <c r="K31" s="64">
        <f>$F$8</f>
        <v>2932.1517762200001</v>
      </c>
      <c r="L31" s="65">
        <f>$J$8</f>
        <v>2388.11613678</v>
      </c>
      <c r="M31" s="64">
        <f>$N$8</f>
        <v>1689.1538623500001</v>
      </c>
    </row>
    <row r="32" spans="3:13" x14ac:dyDescent="0.25">
      <c r="J32" t="s">
        <v>70</v>
      </c>
      <c r="K32" s="64">
        <f>K31-K30</f>
        <v>363.72030266000002</v>
      </c>
      <c r="L32" s="64">
        <f t="shared" ref="L32:M32" si="3">L31-L30</f>
        <v>191.67154617999995</v>
      </c>
      <c r="M32" s="64">
        <f t="shared" si="3"/>
        <v>128.22859147000008</v>
      </c>
    </row>
    <row r="33" spans="11:13" x14ac:dyDescent="0.25">
      <c r="K33" s="66">
        <f>K32/K30</f>
        <v>0.14161183835512725</v>
      </c>
      <c r="L33" s="66">
        <f t="shared" ref="L33:M33" si="4">L32/L30</f>
        <v>8.726445775153438E-2</v>
      </c>
      <c r="M33" s="66">
        <f t="shared" si="4"/>
        <v>8.2149090582477977E-2</v>
      </c>
    </row>
  </sheetData>
  <mergeCells count="9">
    <mergeCell ref="A9:O9"/>
    <mergeCell ref="A10:O10"/>
    <mergeCell ref="A1:O1"/>
    <mergeCell ref="A3:A4"/>
    <mergeCell ref="B3:B4"/>
    <mergeCell ref="C3:C4"/>
    <mergeCell ref="D3:G3"/>
    <mergeCell ref="H3:K3"/>
    <mergeCell ref="L3:O3"/>
  </mergeCells>
  <phoneticPr fontId="29" type="noConversion"/>
  <pageMargins left="0.8" right="0.70866141732283472" top="0.27" bottom="0.28999999999999998" header="0.45" footer="0.31496062992125984"/>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F4E37-3306-4157-8465-884A2BFFB29A}">
  <sheetPr>
    <pageSetUpPr fitToPage="1"/>
  </sheetPr>
  <dimension ref="A1:M40"/>
  <sheetViews>
    <sheetView topLeftCell="A20" zoomScale="85" zoomScaleNormal="85" workbookViewId="0">
      <selection activeCell="F31" sqref="F31"/>
    </sheetView>
  </sheetViews>
  <sheetFormatPr defaultRowHeight="18" x14ac:dyDescent="0.2"/>
  <cols>
    <col min="1" max="1" width="10.625" style="4" customWidth="1"/>
    <col min="2" max="3" width="11.25" style="4" customWidth="1"/>
    <col min="4" max="4" width="12.875" style="4" customWidth="1"/>
    <col min="5" max="5" width="11.25" style="2" customWidth="1"/>
    <col min="6" max="7" width="11.25" style="4" customWidth="1"/>
    <col min="8" max="8" width="12.875" style="4" customWidth="1"/>
    <col min="9" max="11" width="11.25" style="4" customWidth="1"/>
    <col min="12" max="12" width="12.875" style="4" customWidth="1"/>
    <col min="13" max="13" width="11.25" style="4" customWidth="1"/>
    <col min="14" max="16384" width="9" style="4"/>
  </cols>
  <sheetData>
    <row r="1" spans="1:13" s="1" customFormat="1" ht="77.25" customHeight="1" x14ac:dyDescent="0.25">
      <c r="A1" s="94" t="s">
        <v>73</v>
      </c>
      <c r="B1" s="94"/>
      <c r="C1" s="94"/>
      <c r="D1" s="94"/>
      <c r="E1" s="94"/>
      <c r="F1" s="94"/>
      <c r="G1" s="94"/>
      <c r="H1" s="94"/>
      <c r="I1" s="94"/>
      <c r="J1" s="94"/>
      <c r="K1" s="94"/>
      <c r="L1" s="94"/>
      <c r="M1" s="94"/>
    </row>
    <row r="2" spans="1:13" s="1" customFormat="1" ht="21.75" customHeight="1" x14ac:dyDescent="0.25">
      <c r="A2" s="95"/>
      <c r="B2" s="95"/>
      <c r="C2" s="95"/>
      <c r="D2" s="95"/>
      <c r="E2" s="95"/>
      <c r="F2" s="95"/>
      <c r="G2" s="95"/>
      <c r="H2" s="95"/>
      <c r="I2" s="95"/>
      <c r="J2" s="95"/>
      <c r="K2" s="95"/>
      <c r="L2" s="95"/>
      <c r="M2" s="95"/>
    </row>
    <row r="3" spans="1:13" s="2" customFormat="1" ht="55.5" customHeight="1" x14ac:dyDescent="0.25">
      <c r="A3" s="96" t="s">
        <v>74</v>
      </c>
      <c r="B3" s="98" t="s">
        <v>24</v>
      </c>
      <c r="C3" s="98"/>
      <c r="D3" s="98"/>
      <c r="E3" s="99"/>
      <c r="F3" s="100" t="s">
        <v>27</v>
      </c>
      <c r="G3" s="98"/>
      <c r="H3" s="98"/>
      <c r="I3" s="99"/>
      <c r="J3" s="101" t="s">
        <v>26</v>
      </c>
      <c r="K3" s="98"/>
      <c r="L3" s="98"/>
      <c r="M3" s="102"/>
    </row>
    <row r="4" spans="1:13" s="2" customFormat="1" ht="40.5" customHeight="1" x14ac:dyDescent="0.25">
      <c r="A4" s="97"/>
      <c r="B4" s="68" t="s">
        <v>75</v>
      </c>
      <c r="C4" s="68" t="s">
        <v>76</v>
      </c>
      <c r="D4" s="68" t="s">
        <v>8</v>
      </c>
      <c r="E4" s="69" t="s">
        <v>9</v>
      </c>
      <c r="F4" s="70" t="s">
        <v>75</v>
      </c>
      <c r="G4" s="68" t="s">
        <v>76</v>
      </c>
      <c r="H4" s="68" t="s">
        <v>8</v>
      </c>
      <c r="I4" s="69" t="s">
        <v>9</v>
      </c>
      <c r="J4" s="71" t="s">
        <v>75</v>
      </c>
      <c r="K4" s="68" t="s">
        <v>76</v>
      </c>
      <c r="L4" s="68" t="s">
        <v>8</v>
      </c>
      <c r="M4" s="72" t="s">
        <v>9</v>
      </c>
    </row>
    <row r="5" spans="1:13" s="2" customFormat="1" ht="35.25" customHeight="1" x14ac:dyDescent="0.25">
      <c r="A5" s="67" t="s">
        <v>77</v>
      </c>
      <c r="B5" s="10">
        <f>2066+1</f>
        <v>2067</v>
      </c>
      <c r="C5" s="73">
        <f t="shared" ref="C5:C27" si="0">B5/$B$27</f>
        <v>0.17632005459353409</v>
      </c>
      <c r="D5" s="74">
        <f>716.9338642+0.00414</f>
        <v>716.93800420000002</v>
      </c>
      <c r="E5" s="75">
        <f t="shared" ref="E5:E27" si="1">D5/$D$27</f>
        <v>0.24451250802050162</v>
      </c>
      <c r="F5" s="12">
        <f>2026+1</f>
        <v>2027</v>
      </c>
      <c r="G5" s="76">
        <f t="shared" ref="G5:G27" si="2">F5/$F$27</f>
        <v>0.17566513562700406</v>
      </c>
      <c r="H5" s="74">
        <f>424.17327158+0.00414</f>
        <v>424.17741158000001</v>
      </c>
      <c r="I5" s="75">
        <f t="shared" ref="I5:I27" si="3">H5/$H$27</f>
        <v>0.17762306864803154</v>
      </c>
      <c r="J5" s="77">
        <f>1667+1</f>
        <v>1668</v>
      </c>
      <c r="K5" s="76">
        <f t="shared" ref="K5:K27" si="4">J5/$J$27</f>
        <v>0.17043016246040665</v>
      </c>
      <c r="L5" s="74">
        <f>295.46159962+0.00414</f>
        <v>295.46573962000002</v>
      </c>
      <c r="M5" s="78">
        <f t="shared" ref="M5:M27" si="5">L5/$L$27</f>
        <v>0.17492351830499445</v>
      </c>
    </row>
    <row r="6" spans="1:13" s="2" customFormat="1" ht="35.25" customHeight="1" x14ac:dyDescent="0.25">
      <c r="A6" s="67" t="s">
        <v>78</v>
      </c>
      <c r="B6" s="10">
        <v>1490</v>
      </c>
      <c r="C6" s="73">
        <f t="shared" si="0"/>
        <v>0.12710057152605989</v>
      </c>
      <c r="D6" s="74">
        <v>353.56013424000002</v>
      </c>
      <c r="E6" s="75">
        <f t="shared" si="1"/>
        <v>0.1205820791374469</v>
      </c>
      <c r="F6" s="12">
        <v>1472</v>
      </c>
      <c r="G6" s="76">
        <f t="shared" si="2"/>
        <v>0.12756738018892452</v>
      </c>
      <c r="H6" s="74">
        <v>337.71811823000002</v>
      </c>
      <c r="I6" s="75">
        <f t="shared" si="3"/>
        <v>0.14141848872765317</v>
      </c>
      <c r="J6" s="77">
        <v>1210</v>
      </c>
      <c r="K6" s="76">
        <f t="shared" si="4"/>
        <v>0.12363339123326862</v>
      </c>
      <c r="L6" s="74">
        <v>239.42156109999999</v>
      </c>
      <c r="M6" s="78">
        <f t="shared" si="5"/>
        <v>0.14174388502554938</v>
      </c>
    </row>
    <row r="7" spans="1:13" s="2" customFormat="1" ht="35.25" customHeight="1" x14ac:dyDescent="0.25">
      <c r="A7" s="67" t="s">
        <v>79</v>
      </c>
      <c r="B7" s="10">
        <v>158</v>
      </c>
      <c r="C7" s="73">
        <f t="shared" si="0"/>
        <v>1.3477778725582189E-2</v>
      </c>
      <c r="D7" s="74">
        <v>19.17177702</v>
      </c>
      <c r="E7" s="75">
        <f t="shared" si="1"/>
        <v>6.5385559907664027E-3</v>
      </c>
      <c r="F7" s="12">
        <v>156</v>
      </c>
      <c r="G7" s="76">
        <f t="shared" si="2"/>
        <v>1.3519369096108848E-2</v>
      </c>
      <c r="H7" s="74">
        <v>19.08704066</v>
      </c>
      <c r="I7" s="75">
        <f t="shared" si="3"/>
        <v>7.9926432687930579E-3</v>
      </c>
      <c r="J7" s="77">
        <v>134</v>
      </c>
      <c r="K7" s="76">
        <f t="shared" si="4"/>
        <v>1.3691631756411566E-2</v>
      </c>
      <c r="L7" s="74">
        <v>13.50478227</v>
      </c>
      <c r="M7" s="78">
        <f t="shared" si="5"/>
        <v>7.9951876371503524E-3</v>
      </c>
    </row>
    <row r="8" spans="1:13" s="2" customFormat="1" ht="35.25" customHeight="1" x14ac:dyDescent="0.25">
      <c r="A8" s="67" t="s">
        <v>80</v>
      </c>
      <c r="B8" s="10">
        <v>789</v>
      </c>
      <c r="C8" s="73">
        <f t="shared" si="0"/>
        <v>6.730359123091359E-2</v>
      </c>
      <c r="D8" s="74">
        <v>127.93123889</v>
      </c>
      <c r="E8" s="75">
        <f t="shared" si="1"/>
        <v>4.3631092077576088E-2</v>
      </c>
      <c r="F8" s="12">
        <v>780</v>
      </c>
      <c r="G8" s="76">
        <f t="shared" si="2"/>
        <v>6.7596845480544246E-2</v>
      </c>
      <c r="H8" s="74">
        <v>126.41365211999999</v>
      </c>
      <c r="I8" s="75">
        <f t="shared" si="3"/>
        <v>5.2935352509510772E-2</v>
      </c>
      <c r="J8" s="77">
        <v>675</v>
      </c>
      <c r="K8" s="76">
        <f t="shared" si="4"/>
        <v>6.8969040564013484E-2</v>
      </c>
      <c r="L8" s="74">
        <v>91.775057739999994</v>
      </c>
      <c r="M8" s="78">
        <f t="shared" si="5"/>
        <v>5.4333257091571587E-2</v>
      </c>
    </row>
    <row r="9" spans="1:13" s="2" customFormat="1" ht="35.25" customHeight="1" x14ac:dyDescent="0.25">
      <c r="A9" s="67" t="s">
        <v>81</v>
      </c>
      <c r="B9" s="10">
        <v>1554</v>
      </c>
      <c r="C9" s="73">
        <f t="shared" si="0"/>
        <v>0.13255992493389065</v>
      </c>
      <c r="D9" s="74">
        <v>354.79873243999998</v>
      </c>
      <c r="E9" s="75">
        <f t="shared" si="1"/>
        <v>0.12100450443857123</v>
      </c>
      <c r="F9" s="12">
        <v>1541</v>
      </c>
      <c r="G9" s="76">
        <f t="shared" si="2"/>
        <v>0.13354710113528034</v>
      </c>
      <c r="H9" s="74">
        <v>349.59192006000001</v>
      </c>
      <c r="I9" s="75">
        <f t="shared" si="3"/>
        <v>0.14639060902445836</v>
      </c>
      <c r="J9" s="77">
        <v>1335</v>
      </c>
      <c r="K9" s="76">
        <f t="shared" si="4"/>
        <v>0.13640543578215999</v>
      </c>
      <c r="L9" s="74">
        <v>267.16641139000001</v>
      </c>
      <c r="M9" s="78">
        <f t="shared" si="5"/>
        <v>0.15816956887577821</v>
      </c>
    </row>
    <row r="10" spans="1:13" s="2" customFormat="1" ht="35.25" customHeight="1" x14ac:dyDescent="0.25">
      <c r="A10" s="67" t="s">
        <v>82</v>
      </c>
      <c r="B10" s="10">
        <v>1836</v>
      </c>
      <c r="C10" s="73">
        <f t="shared" si="0"/>
        <v>0.15661520088714492</v>
      </c>
      <c r="D10" s="74">
        <v>450.52525586000002</v>
      </c>
      <c r="E10" s="75">
        <f t="shared" si="1"/>
        <v>0.15365214229343094</v>
      </c>
      <c r="F10" s="12">
        <v>1806</v>
      </c>
      <c r="G10" s="76">
        <f t="shared" si="2"/>
        <v>0.15651269607418319</v>
      </c>
      <c r="H10" s="74">
        <v>398.10742140999997</v>
      </c>
      <c r="I10" s="75">
        <f t="shared" si="3"/>
        <v>0.16670633539632213</v>
      </c>
      <c r="J10" s="77">
        <v>1494</v>
      </c>
      <c r="K10" s="76">
        <f t="shared" si="4"/>
        <v>0.15265147644834987</v>
      </c>
      <c r="L10" s="74">
        <v>252.68488869999999</v>
      </c>
      <c r="M10" s="78">
        <f t="shared" si="5"/>
        <v>0.14959612512353024</v>
      </c>
    </row>
    <row r="11" spans="1:13" s="2" customFormat="1" ht="35.25" customHeight="1" x14ac:dyDescent="0.25">
      <c r="A11" s="67" t="s">
        <v>83</v>
      </c>
      <c r="B11" s="10">
        <v>241</v>
      </c>
      <c r="C11" s="73">
        <f t="shared" si="0"/>
        <v>2.0557877676362704E-2</v>
      </c>
      <c r="D11" s="74">
        <v>32.648738209999998</v>
      </c>
      <c r="E11" s="75">
        <f t="shared" si="1"/>
        <v>1.1134888674704576E-2</v>
      </c>
      <c r="F11" s="12">
        <v>237</v>
      </c>
      <c r="G11" s="76">
        <f t="shared" si="2"/>
        <v>2.0539041511396135E-2</v>
      </c>
      <c r="H11" s="74">
        <v>32.566413730000001</v>
      </c>
      <c r="I11" s="75">
        <f t="shared" si="3"/>
        <v>1.3637091895198714E-2</v>
      </c>
      <c r="J11" s="77">
        <v>206</v>
      </c>
      <c r="K11" s="76">
        <f t="shared" si="4"/>
        <v>2.1048329416573006E-2</v>
      </c>
      <c r="L11" s="74">
        <v>23.630724829999998</v>
      </c>
      <c r="M11" s="78">
        <f t="shared" si="5"/>
        <v>1.3990012962846373E-2</v>
      </c>
    </row>
    <row r="12" spans="1:13" s="2" customFormat="1" ht="35.25" customHeight="1" x14ac:dyDescent="0.25">
      <c r="A12" s="67" t="s">
        <v>84</v>
      </c>
      <c r="B12" s="10">
        <v>773</v>
      </c>
      <c r="C12" s="73">
        <f t="shared" si="0"/>
        <v>6.5938752878955897E-2</v>
      </c>
      <c r="D12" s="74">
        <v>135.04662131000001</v>
      </c>
      <c r="E12" s="75">
        <f t="shared" si="1"/>
        <v>4.6057801208417265E-2</v>
      </c>
      <c r="F12" s="12">
        <v>760</v>
      </c>
      <c r="G12" s="76">
        <f t="shared" si="2"/>
        <v>6.5863593032325154E-2</v>
      </c>
      <c r="H12" s="74">
        <v>131.89330827000001</v>
      </c>
      <c r="I12" s="75">
        <f t="shared" si="3"/>
        <v>5.5229942730318636E-2</v>
      </c>
      <c r="J12" s="77">
        <v>639</v>
      </c>
      <c r="K12" s="76">
        <f t="shared" si="4"/>
        <v>6.5290691733932774E-2</v>
      </c>
      <c r="L12" s="74">
        <v>103.18664027999999</v>
      </c>
      <c r="M12" s="78">
        <f t="shared" si="5"/>
        <v>6.1089215226995036E-2</v>
      </c>
    </row>
    <row r="13" spans="1:13" s="2" customFormat="1" ht="35.25" customHeight="1" x14ac:dyDescent="0.25">
      <c r="A13" s="67" t="s">
        <v>85</v>
      </c>
      <c r="B13" s="10">
        <v>189</v>
      </c>
      <c r="C13" s="73">
        <f t="shared" si="0"/>
        <v>1.6122153032500215E-2</v>
      </c>
      <c r="D13" s="74">
        <v>37.55045045</v>
      </c>
      <c r="E13" s="75">
        <f t="shared" si="1"/>
        <v>1.2806623115306004E-2</v>
      </c>
      <c r="F13" s="12">
        <v>188</v>
      </c>
      <c r="G13" s="76">
        <f t="shared" si="2"/>
        <v>1.6292573013259381E-2</v>
      </c>
      <c r="H13" s="74">
        <v>29.804086850000001</v>
      </c>
      <c r="I13" s="75">
        <f t="shared" si="3"/>
        <v>1.2480375475041095E-2</v>
      </c>
      <c r="J13" s="77">
        <v>161</v>
      </c>
      <c r="K13" s="76">
        <f t="shared" si="4"/>
        <v>1.6450393378972104E-2</v>
      </c>
      <c r="L13" s="74">
        <v>20.672562660000001</v>
      </c>
      <c r="M13" s="78">
        <f t="shared" si="5"/>
        <v>1.2238702861178969E-2</v>
      </c>
    </row>
    <row r="14" spans="1:13" s="2" customFormat="1" ht="35.25" customHeight="1" x14ac:dyDescent="0.25">
      <c r="A14" s="67" t="s">
        <v>86</v>
      </c>
      <c r="B14" s="10">
        <v>172</v>
      </c>
      <c r="C14" s="73">
        <f t="shared" si="0"/>
        <v>1.4672012283545168E-2</v>
      </c>
      <c r="D14" s="74">
        <v>25.378779999999999</v>
      </c>
      <c r="E14" s="75">
        <f t="shared" si="1"/>
        <v>8.6554612978355285E-3</v>
      </c>
      <c r="F14" s="12">
        <v>171</v>
      </c>
      <c r="G14" s="76">
        <f t="shared" si="2"/>
        <v>1.481930843227316E-2</v>
      </c>
      <c r="H14" s="74">
        <v>25.1843796</v>
      </c>
      <c r="I14" s="75">
        <f t="shared" si="3"/>
        <v>1.054588637779269E-2</v>
      </c>
      <c r="J14" s="77">
        <v>149</v>
      </c>
      <c r="K14" s="76">
        <f t="shared" si="4"/>
        <v>1.5224277102278532E-2</v>
      </c>
      <c r="L14" s="74">
        <v>20.041453829999998</v>
      </c>
      <c r="M14" s="78">
        <f t="shared" si="5"/>
        <v>1.1865069772216E-2</v>
      </c>
    </row>
    <row r="15" spans="1:13" s="2" customFormat="1" ht="35.25" customHeight="1" x14ac:dyDescent="0.25">
      <c r="A15" s="67" t="s">
        <v>87</v>
      </c>
      <c r="B15" s="10">
        <v>223</v>
      </c>
      <c r="C15" s="73">
        <f t="shared" si="0"/>
        <v>1.9022434530410304E-2</v>
      </c>
      <c r="D15" s="74">
        <v>32.525060089999997</v>
      </c>
      <c r="E15" s="75">
        <f t="shared" si="1"/>
        <v>1.1092708113580318E-2</v>
      </c>
      <c r="F15" s="12">
        <v>222</v>
      </c>
      <c r="G15" s="76">
        <f t="shared" si="2"/>
        <v>1.9239102175231823E-2</v>
      </c>
      <c r="H15" s="74">
        <v>32.231063570000003</v>
      </c>
      <c r="I15" s="75">
        <f t="shared" si="3"/>
        <v>1.3496664982155576E-2</v>
      </c>
      <c r="J15" s="77">
        <v>192</v>
      </c>
      <c r="K15" s="76">
        <f t="shared" si="4"/>
        <v>1.9617860427097171E-2</v>
      </c>
      <c r="L15" s="74">
        <v>22.17454223</v>
      </c>
      <c r="M15" s="78">
        <f t="shared" si="5"/>
        <v>1.3127914419664644E-2</v>
      </c>
    </row>
    <row r="16" spans="1:13" s="2" customFormat="1" ht="35.25" customHeight="1" x14ac:dyDescent="0.25">
      <c r="A16" s="67" t="s">
        <v>88</v>
      </c>
      <c r="B16" s="10">
        <v>240</v>
      </c>
      <c r="C16" s="73">
        <f t="shared" si="0"/>
        <v>2.047257527936535E-2</v>
      </c>
      <c r="D16" s="74">
        <v>51.955941129999999</v>
      </c>
      <c r="E16" s="75">
        <f t="shared" si="1"/>
        <v>1.7719631820100733E-2</v>
      </c>
      <c r="F16" s="12">
        <v>237</v>
      </c>
      <c r="G16" s="76">
        <f t="shared" si="2"/>
        <v>2.0539041511396135E-2</v>
      </c>
      <c r="H16" s="74">
        <v>51.533107549999997</v>
      </c>
      <c r="I16" s="75">
        <f t="shared" si="3"/>
        <v>2.157934027157336E-2</v>
      </c>
      <c r="J16" s="77">
        <v>214</v>
      </c>
      <c r="K16" s="76">
        <f t="shared" si="4"/>
        <v>2.1865740267702053E-2</v>
      </c>
      <c r="L16" s="74">
        <v>38.400491789999997</v>
      </c>
      <c r="M16" s="78">
        <f t="shared" si="5"/>
        <v>2.2734104932733697E-2</v>
      </c>
    </row>
    <row r="17" spans="1:13" s="2" customFormat="1" ht="35.25" customHeight="1" x14ac:dyDescent="0.25">
      <c r="A17" s="67" t="s">
        <v>89</v>
      </c>
      <c r="B17" s="10">
        <v>337</v>
      </c>
      <c r="C17" s="73">
        <f t="shared" si="0"/>
        <v>2.8746907788108844E-2</v>
      </c>
      <c r="D17" s="74">
        <v>54.703216060000003</v>
      </c>
      <c r="E17" s="75">
        <f t="shared" si="1"/>
        <v>1.8656593007010776E-2</v>
      </c>
      <c r="F17" s="12">
        <v>332</v>
      </c>
      <c r="G17" s="76">
        <f t="shared" si="2"/>
        <v>2.8771990640436781E-2</v>
      </c>
      <c r="H17" s="74">
        <v>54.340425619999998</v>
      </c>
      <c r="I17" s="75">
        <f t="shared" si="3"/>
        <v>2.2754896622881861E-2</v>
      </c>
      <c r="J17" s="77">
        <v>266</v>
      </c>
      <c r="K17" s="76">
        <f t="shared" si="4"/>
        <v>2.7178910800040871E-2</v>
      </c>
      <c r="L17" s="74">
        <v>40.352897210000002</v>
      </c>
      <c r="M17" s="78">
        <f t="shared" si="5"/>
        <v>2.3889980485897237E-2</v>
      </c>
    </row>
    <row r="18" spans="1:13" s="2" customFormat="1" ht="35.25" customHeight="1" x14ac:dyDescent="0.25">
      <c r="A18" s="67" t="s">
        <v>90</v>
      </c>
      <c r="B18" s="10">
        <v>178</v>
      </c>
      <c r="C18" s="73">
        <f t="shared" si="0"/>
        <v>1.5183826665529301E-2</v>
      </c>
      <c r="D18" s="74">
        <v>71.744765340000001</v>
      </c>
      <c r="E18" s="75">
        <f t="shared" si="1"/>
        <v>2.4468632445005703E-2</v>
      </c>
      <c r="F18" s="12">
        <v>171</v>
      </c>
      <c r="G18" s="76">
        <f t="shared" si="2"/>
        <v>1.481930843227316E-2</v>
      </c>
      <c r="H18" s="74">
        <v>70.862800219999997</v>
      </c>
      <c r="I18" s="75">
        <f t="shared" si="3"/>
        <v>2.967359337024696E-2</v>
      </c>
      <c r="J18" s="77">
        <v>146</v>
      </c>
      <c r="K18" s="76">
        <f t="shared" si="4"/>
        <v>1.491774803310514E-2</v>
      </c>
      <c r="L18" s="74">
        <v>21.420707610000001</v>
      </c>
      <c r="M18" s="78">
        <f t="shared" si="5"/>
        <v>1.2681624422996677E-2</v>
      </c>
    </row>
    <row r="19" spans="1:13" s="2" customFormat="1" ht="35.25" customHeight="1" x14ac:dyDescent="0.25">
      <c r="A19" s="67" t="s">
        <v>91</v>
      </c>
      <c r="B19" s="10">
        <v>242</v>
      </c>
      <c r="C19" s="73">
        <f t="shared" si="0"/>
        <v>2.0643180073360062E-2</v>
      </c>
      <c r="D19" s="74">
        <v>71.133947710000001</v>
      </c>
      <c r="E19" s="75">
        <f t="shared" si="1"/>
        <v>2.4260312409271102E-2</v>
      </c>
      <c r="F19" s="12">
        <v>239</v>
      </c>
      <c r="G19" s="76">
        <f t="shared" si="2"/>
        <v>2.0712366756218042E-2</v>
      </c>
      <c r="H19" s="74">
        <v>70.910337519999999</v>
      </c>
      <c r="I19" s="75">
        <f t="shared" si="3"/>
        <v>2.9693499477622624E-2</v>
      </c>
      <c r="J19" s="77">
        <v>205</v>
      </c>
      <c r="K19" s="76">
        <f t="shared" si="4"/>
        <v>2.0946153060181875E-2</v>
      </c>
      <c r="L19" s="74">
        <v>54.793179899999998</v>
      </c>
      <c r="M19" s="78">
        <f t="shared" si="5"/>
        <v>3.2439009069387625E-2</v>
      </c>
    </row>
    <row r="20" spans="1:13" s="2" customFormat="1" ht="35.25" customHeight="1" x14ac:dyDescent="0.25">
      <c r="A20" s="67" t="s">
        <v>92</v>
      </c>
      <c r="B20" s="10">
        <v>199</v>
      </c>
      <c r="C20" s="73">
        <f t="shared" si="0"/>
        <v>1.6975177002473769E-2</v>
      </c>
      <c r="D20" s="74">
        <v>38.457011610000002</v>
      </c>
      <c r="E20" s="75">
        <f t="shared" si="1"/>
        <v>1.3115806812650829E-2</v>
      </c>
      <c r="F20" s="12">
        <v>187</v>
      </c>
      <c r="G20" s="76">
        <f t="shared" si="2"/>
        <v>1.6205910390848427E-2</v>
      </c>
      <c r="H20" s="74">
        <v>37.783777829999998</v>
      </c>
      <c r="I20" s="75">
        <f t="shared" si="3"/>
        <v>1.5821848075977318E-2</v>
      </c>
      <c r="J20" s="77">
        <v>160</v>
      </c>
      <c r="K20" s="76">
        <f t="shared" si="4"/>
        <v>1.6348217022580974E-2</v>
      </c>
      <c r="L20" s="74">
        <v>29.327970359999998</v>
      </c>
      <c r="M20" s="78">
        <f t="shared" si="5"/>
        <v>1.7362932726866093E-2</v>
      </c>
    </row>
    <row r="21" spans="1:13" s="2" customFormat="1" ht="35.25" customHeight="1" x14ac:dyDescent="0.25">
      <c r="A21" s="67" t="s">
        <v>93</v>
      </c>
      <c r="B21" s="10">
        <v>338</v>
      </c>
      <c r="C21" s="73">
        <f t="shared" si="0"/>
        <v>2.8832210185106202E-2</v>
      </c>
      <c r="D21" s="74">
        <v>212.74960515999999</v>
      </c>
      <c r="E21" s="75">
        <f t="shared" si="1"/>
        <v>7.2558490738805007E-2</v>
      </c>
      <c r="F21" s="12">
        <v>330</v>
      </c>
      <c r="G21" s="76">
        <f t="shared" si="2"/>
        <v>2.8598665395614873E-2</v>
      </c>
      <c r="H21" s="74">
        <v>52.137650780000001</v>
      </c>
      <c r="I21" s="75">
        <f t="shared" si="3"/>
        <v>2.1832491006882473E-2</v>
      </c>
      <c r="J21" s="77">
        <v>305</v>
      </c>
      <c r="K21" s="76">
        <f t="shared" si="4"/>
        <v>3.1163788699294984E-2</v>
      </c>
      <c r="L21" s="74">
        <v>45.121239780000003</v>
      </c>
      <c r="M21" s="78">
        <f t="shared" si="5"/>
        <v>2.6712965174073313E-2</v>
      </c>
    </row>
    <row r="22" spans="1:13" s="2" customFormat="1" ht="35.25" customHeight="1" x14ac:dyDescent="0.25">
      <c r="A22" s="67" t="s">
        <v>94</v>
      </c>
      <c r="B22" s="10">
        <v>300</v>
      </c>
      <c r="C22" s="73">
        <f t="shared" si="0"/>
        <v>2.5590719099206689E-2</v>
      </c>
      <c r="D22" s="74">
        <v>60.377633860000003</v>
      </c>
      <c r="E22" s="75">
        <f t="shared" si="1"/>
        <v>2.0591859542898199E-2</v>
      </c>
      <c r="F22" s="12">
        <v>293</v>
      </c>
      <c r="G22" s="76">
        <f t="shared" si="2"/>
        <v>2.5392148366409569E-2</v>
      </c>
      <c r="H22" s="74">
        <v>59.195103340000003</v>
      </c>
      <c r="I22" s="75">
        <f t="shared" si="3"/>
        <v>2.4787778927273497E-2</v>
      </c>
      <c r="J22" s="77">
        <v>271</v>
      </c>
      <c r="K22" s="76">
        <f t="shared" si="4"/>
        <v>2.7689792581996525E-2</v>
      </c>
      <c r="L22" s="74">
        <v>38.296531700000003</v>
      </c>
      <c r="M22" s="78">
        <f t="shared" si="5"/>
        <v>2.267255781485299E-2</v>
      </c>
    </row>
    <row r="23" spans="1:13" s="2" customFormat="1" ht="35.25" customHeight="1" x14ac:dyDescent="0.25">
      <c r="A23" s="67" t="s">
        <v>95</v>
      </c>
      <c r="B23" s="10">
        <v>159</v>
      </c>
      <c r="C23" s="73">
        <f t="shared" si="0"/>
        <v>1.3563081122579545E-2</v>
      </c>
      <c r="D23" s="74">
        <v>49.948093120000003</v>
      </c>
      <c r="E23" s="75">
        <f t="shared" si="1"/>
        <v>1.7034853011092144E-2</v>
      </c>
      <c r="F23" s="12">
        <v>155</v>
      </c>
      <c r="G23" s="76">
        <f t="shared" si="2"/>
        <v>1.3432706473697894E-2</v>
      </c>
      <c r="H23" s="74">
        <v>49.798676319999998</v>
      </c>
      <c r="I23" s="75">
        <f t="shared" si="3"/>
        <v>2.0853052192526329E-2</v>
      </c>
      <c r="J23" s="77">
        <v>144</v>
      </c>
      <c r="K23" s="76">
        <f t="shared" si="4"/>
        <v>1.4713395320322877E-2</v>
      </c>
      <c r="L23" s="74">
        <v>41.348641749999999</v>
      </c>
      <c r="M23" s="78">
        <f t="shared" si="5"/>
        <v>2.4479487541753529E-2</v>
      </c>
    </row>
    <row r="24" spans="1:13" s="2" customFormat="1" ht="35.25" customHeight="1" x14ac:dyDescent="0.25">
      <c r="A24" s="67" t="s">
        <v>96</v>
      </c>
      <c r="B24" s="10">
        <v>94</v>
      </c>
      <c r="C24" s="73">
        <f t="shared" si="0"/>
        <v>8.0184253177514285E-3</v>
      </c>
      <c r="D24" s="74">
        <v>10.82026334</v>
      </c>
      <c r="E24" s="75">
        <f t="shared" si="1"/>
        <v>3.6902629114464367E-3</v>
      </c>
      <c r="F24" s="12">
        <v>94</v>
      </c>
      <c r="G24" s="76">
        <f t="shared" si="2"/>
        <v>8.1462865066296904E-3</v>
      </c>
      <c r="H24" s="74">
        <v>10.77578334</v>
      </c>
      <c r="I24" s="75">
        <f t="shared" si="3"/>
        <v>4.512328218533976E-3</v>
      </c>
      <c r="J24" s="77">
        <v>87</v>
      </c>
      <c r="K24" s="76">
        <f t="shared" si="4"/>
        <v>8.8893430060284044E-3</v>
      </c>
      <c r="L24" s="74">
        <v>10.09271562</v>
      </c>
      <c r="M24" s="78">
        <f t="shared" si="5"/>
        <v>5.975154100007438E-3</v>
      </c>
    </row>
    <row r="25" spans="1:13" s="2" customFormat="1" ht="35.25" customHeight="1" x14ac:dyDescent="0.25">
      <c r="A25" s="67" t="s">
        <v>97</v>
      </c>
      <c r="B25" s="10">
        <v>106</v>
      </c>
      <c r="C25" s="73">
        <f t="shared" si="0"/>
        <v>9.042054081719696E-3</v>
      </c>
      <c r="D25" s="74">
        <v>19.9127017</v>
      </c>
      <c r="E25" s="75">
        <f t="shared" si="1"/>
        <v>6.791249181390663E-3</v>
      </c>
      <c r="F25" s="12">
        <v>104</v>
      </c>
      <c r="G25" s="76">
        <f t="shared" si="2"/>
        <v>9.0129127307392327E-3</v>
      </c>
      <c r="H25" s="74">
        <v>19.800003700000001</v>
      </c>
      <c r="I25" s="75">
        <f t="shared" si="3"/>
        <v>8.2911944870809866E-3</v>
      </c>
      <c r="J25" s="77">
        <v>91</v>
      </c>
      <c r="K25" s="76">
        <f t="shared" si="4"/>
        <v>9.2980484315929295E-3</v>
      </c>
      <c r="L25" s="74">
        <v>16.933342100000001</v>
      </c>
      <c r="M25" s="78">
        <f t="shared" si="5"/>
        <v>1.002498557228184E-2</v>
      </c>
    </row>
    <row r="26" spans="1:13" s="2" customFormat="1" ht="35.25" customHeight="1" x14ac:dyDescent="0.25">
      <c r="A26" s="67" t="s">
        <v>98</v>
      </c>
      <c r="B26" s="10">
        <v>38</v>
      </c>
      <c r="C26" s="73">
        <f t="shared" si="0"/>
        <v>3.2414910858995136E-3</v>
      </c>
      <c r="D26" s="74">
        <v>4.2338044799999999</v>
      </c>
      <c r="E26" s="75">
        <f t="shared" si="1"/>
        <v>1.4439437521915031E-3</v>
      </c>
      <c r="F26" s="12">
        <v>37</v>
      </c>
      <c r="G26" s="76">
        <f t="shared" si="2"/>
        <v>3.2065170292053038E-3</v>
      </c>
      <c r="H26" s="74">
        <v>4.1636544799999999</v>
      </c>
      <c r="I26" s="75">
        <f t="shared" si="3"/>
        <v>1.7435183141246611E-3</v>
      </c>
      <c r="J26" s="77">
        <v>35</v>
      </c>
      <c r="K26" s="76">
        <f t="shared" si="4"/>
        <v>3.5761724736895883E-3</v>
      </c>
      <c r="L26" s="74">
        <v>3.3017798799999998</v>
      </c>
      <c r="M26" s="78">
        <f t="shared" si="5"/>
        <v>1.9547408576745437E-3</v>
      </c>
    </row>
    <row r="27" spans="1:13" s="87" customFormat="1" ht="39" customHeight="1" thickBot="1" x14ac:dyDescent="0.3">
      <c r="A27" s="79" t="s">
        <v>13</v>
      </c>
      <c r="B27" s="50">
        <f>SUM(B5:B26)</f>
        <v>11723</v>
      </c>
      <c r="C27" s="80">
        <f t="shared" si="0"/>
        <v>1</v>
      </c>
      <c r="D27" s="53">
        <f>SUM(D5:D26)</f>
        <v>2932.1117762200001</v>
      </c>
      <c r="E27" s="81">
        <f t="shared" si="1"/>
        <v>1</v>
      </c>
      <c r="F27" s="52">
        <f>SUM(F5:F26)</f>
        <v>11539</v>
      </c>
      <c r="G27" s="82">
        <f t="shared" si="2"/>
        <v>1</v>
      </c>
      <c r="H27" s="83">
        <f>SUM(H5:H26)</f>
        <v>2388.0761367800005</v>
      </c>
      <c r="I27" s="81">
        <f t="shared" si="3"/>
        <v>1</v>
      </c>
      <c r="J27" s="84">
        <f>SUM(J5:J26)</f>
        <v>9787</v>
      </c>
      <c r="K27" s="82">
        <f t="shared" si="4"/>
        <v>1</v>
      </c>
      <c r="L27" s="85">
        <f>SUM(L5:L26)</f>
        <v>1689.1138623499996</v>
      </c>
      <c r="M27" s="86">
        <f t="shared" si="5"/>
        <v>1</v>
      </c>
    </row>
    <row r="28" spans="1:13" ht="290.25" customHeight="1" x14ac:dyDescent="0.2">
      <c r="A28" s="93" t="s">
        <v>100</v>
      </c>
      <c r="B28" s="93"/>
      <c r="C28" s="93"/>
      <c r="D28" s="93"/>
      <c r="E28" s="93"/>
      <c r="F28" s="93"/>
      <c r="G28" s="93"/>
      <c r="H28" s="93"/>
      <c r="I28" s="93"/>
      <c r="J28" s="93"/>
      <c r="K28" s="93"/>
      <c r="L28" s="93"/>
      <c r="M28" s="93"/>
    </row>
    <row r="30" spans="1:13" x14ac:dyDescent="0.2">
      <c r="B30" s="88"/>
      <c r="C30" s="88"/>
      <c r="D30" s="88"/>
      <c r="E30" s="89"/>
      <c r="F30" s="88"/>
      <c r="G30" s="88"/>
      <c r="H30" s="88"/>
      <c r="I30" s="88"/>
      <c r="J30" s="88"/>
    </row>
    <row r="31" spans="1:13" x14ac:dyDescent="0.2">
      <c r="B31" s="57"/>
      <c r="C31" s="57"/>
      <c r="D31" s="57"/>
      <c r="E31" s="90"/>
      <c r="F31" s="57"/>
      <c r="G31" s="57"/>
      <c r="H31" s="57"/>
      <c r="I31" s="57"/>
      <c r="J31" s="57"/>
    </row>
    <row r="32" spans="1:13" x14ac:dyDescent="0.2">
      <c r="B32" s="57"/>
      <c r="C32" s="57"/>
      <c r="D32" s="57"/>
      <c r="E32" s="90"/>
      <c r="F32" s="57"/>
      <c r="G32" s="57"/>
      <c r="H32" s="57"/>
      <c r="I32" s="57"/>
      <c r="J32" s="57"/>
    </row>
    <row r="33" spans="2:10" x14ac:dyDescent="0.2">
      <c r="B33" s="57"/>
      <c r="C33" s="57"/>
      <c r="D33" s="57"/>
      <c r="E33" s="90"/>
      <c r="F33" s="57"/>
      <c r="G33" s="57"/>
      <c r="H33" s="57"/>
      <c r="I33" s="57"/>
      <c r="J33" s="57"/>
    </row>
    <row r="35" spans="2:10" ht="12" customHeight="1" x14ac:dyDescent="0.2"/>
    <row r="36" spans="2:10" hidden="1" x14ac:dyDescent="0.2"/>
    <row r="37" spans="2:10" s="59" customFormat="1" x14ac:dyDescent="0.2">
      <c r="C37" s="58"/>
      <c r="D37" s="57"/>
      <c r="E37" s="91"/>
      <c r="G37" s="60"/>
    </row>
    <row r="38" spans="2:10" s="59" customFormat="1" x14ac:dyDescent="0.2">
      <c r="C38" s="58"/>
      <c r="D38" s="57"/>
      <c r="E38" s="91"/>
      <c r="G38" s="60"/>
    </row>
    <row r="39" spans="2:10" s="59" customFormat="1" x14ac:dyDescent="0.25">
      <c r="C39" s="61"/>
      <c r="D39" s="57"/>
      <c r="E39" s="91"/>
      <c r="G39" s="60"/>
    </row>
    <row r="40" spans="2:10" x14ac:dyDescent="0.2">
      <c r="G40" s="57"/>
    </row>
  </sheetData>
  <mergeCells count="7">
    <mergeCell ref="A28:M28"/>
    <mergeCell ref="A1:M1"/>
    <mergeCell ref="A2:M2"/>
    <mergeCell ref="A3:A4"/>
    <mergeCell ref="B3:E3"/>
    <mergeCell ref="F3:I3"/>
    <mergeCell ref="J3:M3"/>
  </mergeCells>
  <phoneticPr fontId="29" type="noConversion"/>
  <printOptions horizontalCentered="1"/>
  <pageMargins left="0" right="0" top="0.98425196850393704" bottom="0.98425196850393704" header="0.39370078740157483" footer="0.39370078740157483"/>
  <pageSetup paperSize="9" scale="56" orientation="portrait" r:id="rId1"/>
  <headerFooter alignWithMargins="0">
    <oddHeader>&amp;R&amp;"標楷體,標準"&amp;16表20之附表1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8DA4A-F55A-459F-832F-85191942FB89}">
  <dimension ref="A1:U29"/>
  <sheetViews>
    <sheetView view="pageBreakPreview" zoomScale="70" zoomScaleNormal="100" zoomScaleSheetLayoutView="70" workbookViewId="0">
      <selection activeCell="K6" sqref="K6"/>
    </sheetView>
  </sheetViews>
  <sheetFormatPr defaultRowHeight="16.5" x14ac:dyDescent="0.25"/>
  <cols>
    <col min="1" max="1" width="7.25" bestFit="1" customWidth="1"/>
    <col min="2" max="2" width="11.5" bestFit="1" customWidth="1"/>
    <col min="3" max="3" width="13.75" bestFit="1" customWidth="1"/>
    <col min="4" max="4" width="10" bestFit="1" customWidth="1"/>
    <col min="5" max="5" width="10.125" bestFit="1" customWidth="1"/>
    <col min="6" max="6" width="12.125" bestFit="1" customWidth="1"/>
    <col min="7" max="7" width="10.125" bestFit="1" customWidth="1"/>
    <col min="8" max="8" width="11.125" bestFit="1" customWidth="1"/>
    <col min="9" max="9" width="10.125" bestFit="1" customWidth="1"/>
    <col min="10" max="10" width="11.5" bestFit="1" customWidth="1"/>
    <col min="11" max="11" width="10.125" bestFit="1" customWidth="1"/>
    <col min="12" max="12" width="10" bestFit="1" customWidth="1"/>
    <col min="13" max="13" width="10.125" bestFit="1" customWidth="1"/>
    <col min="14" max="14" width="12.125" bestFit="1" customWidth="1"/>
    <col min="15" max="15" width="10.125" bestFit="1" customWidth="1"/>
  </cols>
  <sheetData>
    <row r="1" spans="1:21" s="1" customFormat="1" ht="51.6" customHeight="1" x14ac:dyDescent="0.25">
      <c r="A1" s="94" t="s">
        <v>65</v>
      </c>
      <c r="B1" s="94"/>
      <c r="C1" s="94"/>
      <c r="D1" s="94"/>
      <c r="E1" s="94"/>
      <c r="F1" s="94"/>
      <c r="G1" s="94"/>
      <c r="H1" s="94"/>
      <c r="I1" s="94"/>
      <c r="J1" s="94"/>
      <c r="K1" s="94"/>
      <c r="L1" s="94"/>
      <c r="M1" s="94"/>
      <c r="N1" s="94"/>
      <c r="O1" s="94"/>
    </row>
    <row r="2" spans="1:21" s="1" customFormat="1" ht="22.5" customHeight="1" thickBot="1" x14ac:dyDescent="0.3">
      <c r="A2" s="34"/>
      <c r="B2" s="34"/>
      <c r="C2" s="34"/>
      <c r="D2" s="34"/>
      <c r="E2" s="34"/>
      <c r="F2" s="34"/>
      <c r="G2" s="34"/>
      <c r="H2" s="34"/>
      <c r="I2" s="34"/>
      <c r="J2" s="34"/>
      <c r="K2" s="34"/>
      <c r="L2" s="34"/>
      <c r="M2" s="34"/>
      <c r="N2" s="34"/>
      <c r="O2" s="34"/>
    </row>
    <row r="3" spans="1:21" s="2" customFormat="1" ht="55.5" customHeight="1" x14ac:dyDescent="0.25">
      <c r="A3" s="107" t="s">
        <v>1</v>
      </c>
      <c r="B3" s="109" t="s">
        <v>2</v>
      </c>
      <c r="C3" s="111" t="s">
        <v>3</v>
      </c>
      <c r="D3" s="113" t="s">
        <v>24</v>
      </c>
      <c r="E3" s="114"/>
      <c r="F3" s="114"/>
      <c r="G3" s="115"/>
      <c r="H3" s="113" t="s">
        <v>27</v>
      </c>
      <c r="I3" s="114"/>
      <c r="J3" s="114"/>
      <c r="K3" s="115"/>
      <c r="L3" s="113" t="s">
        <v>26</v>
      </c>
      <c r="M3" s="114"/>
      <c r="N3" s="114"/>
      <c r="O3" s="116"/>
    </row>
    <row r="4" spans="1:21" s="2" customFormat="1" ht="35.25" customHeight="1" x14ac:dyDescent="0.25">
      <c r="A4" s="108"/>
      <c r="B4" s="110"/>
      <c r="C4" s="112"/>
      <c r="D4" s="5" t="s">
        <v>0</v>
      </c>
      <c r="E4" s="6" t="s">
        <v>7</v>
      </c>
      <c r="F4" s="6" t="s">
        <v>8</v>
      </c>
      <c r="G4" s="7" t="s">
        <v>9</v>
      </c>
      <c r="H4" s="5" t="s">
        <v>0</v>
      </c>
      <c r="I4" s="6" t="s">
        <v>7</v>
      </c>
      <c r="J4" s="6" t="s">
        <v>8</v>
      </c>
      <c r="K4" s="7" t="s">
        <v>9</v>
      </c>
      <c r="L4" s="5" t="s">
        <v>0</v>
      </c>
      <c r="M4" s="6" t="s">
        <v>7</v>
      </c>
      <c r="N4" s="6" t="s">
        <v>8</v>
      </c>
      <c r="O4" s="8" t="s">
        <v>9</v>
      </c>
    </row>
    <row r="5" spans="1:21" s="1" customFormat="1" ht="39" customHeight="1" x14ac:dyDescent="0.25">
      <c r="A5" s="9" t="s">
        <v>10</v>
      </c>
      <c r="B5" s="43">
        <v>36940</v>
      </c>
      <c r="C5" s="44">
        <v>8269.6565432200005</v>
      </c>
      <c r="D5" s="45">
        <v>11222</v>
      </c>
      <c r="E5" s="46">
        <f>D5/B5</f>
        <v>0.30378992961559287</v>
      </c>
      <c r="F5" s="47">
        <v>1205.30391463</v>
      </c>
      <c r="G5" s="48">
        <f>F5/C5</f>
        <v>0.14575017817616454</v>
      </c>
      <c r="H5" s="45">
        <v>11036</v>
      </c>
      <c r="I5" s="46">
        <f>H5/B5</f>
        <v>0.29875473741201947</v>
      </c>
      <c r="J5" s="47">
        <v>1040.2777437</v>
      </c>
      <c r="K5" s="48">
        <f>J5/C5</f>
        <v>0.12579455244158683</v>
      </c>
      <c r="L5" s="45">
        <v>9025</v>
      </c>
      <c r="M5" s="46">
        <f>L5/B5</f>
        <v>0.24431510557661071</v>
      </c>
      <c r="N5" s="47">
        <v>686.86497029999998</v>
      </c>
      <c r="O5" s="49">
        <f>N5/C5</f>
        <v>8.3058464001523294E-2</v>
      </c>
      <c r="S5" s="42"/>
      <c r="T5" s="42"/>
      <c r="U5" s="42"/>
    </row>
    <row r="6" spans="1:21" s="1" customFormat="1" ht="39" customHeight="1" x14ac:dyDescent="0.25">
      <c r="A6" s="9" t="s">
        <v>11</v>
      </c>
      <c r="B6" s="43">
        <v>53953</v>
      </c>
      <c r="C6" s="44">
        <v>6173.3086069299998</v>
      </c>
      <c r="D6" s="45">
        <v>15255</v>
      </c>
      <c r="E6" s="46">
        <f>D6/B6</f>
        <v>0.28274609382240096</v>
      </c>
      <c r="F6" s="47">
        <v>738.82971177000002</v>
      </c>
      <c r="G6" s="48">
        <f>F6/C6</f>
        <v>0.11968131820602788</v>
      </c>
      <c r="H6" s="45">
        <v>14839</v>
      </c>
      <c r="I6" s="46">
        <f>H6/B6</f>
        <v>0.27503567920226862</v>
      </c>
      <c r="J6" s="47">
        <v>604.59662705999995</v>
      </c>
      <c r="K6" s="48">
        <f>J6/C6</f>
        <v>9.7937210911713549E-2</v>
      </c>
      <c r="L6" s="45">
        <v>11974</v>
      </c>
      <c r="M6" s="46">
        <f>L6/B6</f>
        <v>0.221933905436213</v>
      </c>
      <c r="N6" s="47">
        <v>444.30619328</v>
      </c>
      <c r="O6" s="49">
        <f>N6/C6</f>
        <v>7.1972133837798602E-2</v>
      </c>
      <c r="S6" s="42"/>
      <c r="T6" s="42"/>
      <c r="U6" s="42"/>
    </row>
    <row r="7" spans="1:21" s="1" customFormat="1" ht="39" customHeight="1" x14ac:dyDescent="0.25">
      <c r="A7" s="9" t="s">
        <v>12</v>
      </c>
      <c r="B7" s="43">
        <v>63495</v>
      </c>
      <c r="C7" s="44">
        <v>3604.06294523</v>
      </c>
      <c r="D7" s="45">
        <v>17993</v>
      </c>
      <c r="E7" s="46">
        <f>D7/B7</f>
        <v>0.28337664383022287</v>
      </c>
      <c r="F7" s="47">
        <v>624.29784715999995</v>
      </c>
      <c r="G7" s="48">
        <f>F7/C7</f>
        <v>0.17322057262797314</v>
      </c>
      <c r="H7" s="45">
        <v>17105</v>
      </c>
      <c r="I7" s="46">
        <f>H7/B7</f>
        <v>0.26939129065280731</v>
      </c>
      <c r="J7" s="47">
        <v>551.57021984000005</v>
      </c>
      <c r="K7" s="48">
        <f>J7/C7</f>
        <v>0.15304122825324312</v>
      </c>
      <c r="L7" s="45">
        <v>14638</v>
      </c>
      <c r="M7" s="46">
        <f>L7/B7</f>
        <v>0.23053783762500984</v>
      </c>
      <c r="N7" s="47">
        <v>429.75410729999999</v>
      </c>
      <c r="O7" s="49">
        <f>N7/C7</f>
        <v>0.11924156537520585</v>
      </c>
      <c r="S7" s="42"/>
      <c r="T7" s="42"/>
      <c r="U7" s="42"/>
    </row>
    <row r="8" spans="1:21" s="3" customFormat="1" ht="39" customHeight="1" thickBot="1" x14ac:dyDescent="0.3">
      <c r="A8" s="18" t="s">
        <v>13</v>
      </c>
      <c r="B8" s="50">
        <f>SUM(B5:B7)</f>
        <v>154388</v>
      </c>
      <c r="C8" s="51">
        <f>SUM(C5:C7)</f>
        <v>18047.028095380003</v>
      </c>
      <c r="D8" s="52">
        <f>SUM(D5:D7)</f>
        <v>44470</v>
      </c>
      <c r="E8" s="55">
        <f>D8/B8</f>
        <v>0.28804052128403762</v>
      </c>
      <c r="F8" s="53">
        <f>SUM(F5:F7)</f>
        <v>2568.4314735600001</v>
      </c>
      <c r="G8" s="54">
        <f>F8/C8</f>
        <v>0.1423188050678279</v>
      </c>
      <c r="H8" s="52">
        <f>SUM(H5:H7)</f>
        <v>42980</v>
      </c>
      <c r="I8" s="55">
        <f>H8/B8</f>
        <v>0.27838951213824908</v>
      </c>
      <c r="J8" s="62">
        <f>SUM(J5:J7)</f>
        <v>2196.4445906000001</v>
      </c>
      <c r="K8" s="54">
        <f>J8/C8</f>
        <v>0.12170671974308528</v>
      </c>
      <c r="L8" s="52">
        <f>SUM(L5:L7)</f>
        <v>35637</v>
      </c>
      <c r="M8" s="55">
        <f>L8/B8</f>
        <v>0.23082752545534627</v>
      </c>
      <c r="N8" s="53">
        <f>SUM(N5:N7)</f>
        <v>1560.92527088</v>
      </c>
      <c r="O8" s="56">
        <f>N8/C8</f>
        <v>8.649209513225023E-2</v>
      </c>
    </row>
    <row r="9" spans="1:21" s="30" customFormat="1" ht="22.5" customHeight="1" x14ac:dyDescent="0.25">
      <c r="A9" s="103" t="s">
        <v>18</v>
      </c>
      <c r="B9" s="104"/>
      <c r="C9" s="104"/>
      <c r="D9" s="104"/>
      <c r="E9" s="104"/>
      <c r="F9" s="104"/>
      <c r="G9" s="104"/>
      <c r="H9" s="104"/>
      <c r="I9" s="104"/>
      <c r="J9" s="104"/>
      <c r="K9" s="104"/>
      <c r="L9" s="104"/>
      <c r="M9" s="104"/>
      <c r="N9" s="104"/>
      <c r="O9" s="104"/>
    </row>
    <row r="10" spans="1:21" s="31" customFormat="1" ht="383.25" customHeight="1" x14ac:dyDescent="0.2">
      <c r="A10" s="117" t="s">
        <v>67</v>
      </c>
      <c r="B10" s="117"/>
      <c r="C10" s="117"/>
      <c r="D10" s="117"/>
      <c r="E10" s="117"/>
      <c r="F10" s="117"/>
      <c r="G10" s="117"/>
      <c r="H10" s="118"/>
      <c r="I10" s="118"/>
      <c r="J10" s="118"/>
      <c r="K10" s="118"/>
      <c r="L10" s="118"/>
      <c r="M10" s="118"/>
      <c r="N10" s="118"/>
      <c r="O10" s="118"/>
    </row>
    <row r="14" spans="1:21" x14ac:dyDescent="0.25">
      <c r="C14" s="58" t="s">
        <v>61</v>
      </c>
      <c r="D14" s="57">
        <v>11491</v>
      </c>
      <c r="E14" s="39"/>
      <c r="F14" s="59"/>
      <c r="G14" s="60"/>
      <c r="H14" s="59"/>
      <c r="I14" s="59"/>
      <c r="K14" t="s">
        <v>54</v>
      </c>
      <c r="L14" t="s">
        <v>55</v>
      </c>
      <c r="M14" t="s">
        <v>56</v>
      </c>
    </row>
    <row r="15" spans="1:21" x14ac:dyDescent="0.25">
      <c r="C15" s="58" t="s">
        <v>62</v>
      </c>
      <c r="D15" s="57">
        <v>11321</v>
      </c>
      <c r="E15" s="39">
        <f>D15/D14</f>
        <v>0.98520581324514833</v>
      </c>
      <c r="F15" s="59"/>
      <c r="G15" s="60"/>
      <c r="H15" s="59"/>
      <c r="I15" s="59"/>
      <c r="J15">
        <v>111</v>
      </c>
      <c r="K15">
        <v>12078</v>
      </c>
      <c r="L15">
        <v>11875</v>
      </c>
      <c r="M15">
        <v>9802</v>
      </c>
    </row>
    <row r="16" spans="1:21" ht="42.75" x14ac:dyDescent="0.25">
      <c r="C16" s="61" t="s">
        <v>64</v>
      </c>
      <c r="D16" s="57">
        <v>9630</v>
      </c>
      <c r="E16" s="39">
        <f>D16/D14</f>
        <v>0.8380471673483596</v>
      </c>
      <c r="F16" s="59"/>
      <c r="G16" s="60"/>
      <c r="H16" s="59"/>
      <c r="I16" s="59"/>
      <c r="J16">
        <v>112</v>
      </c>
      <c r="K16" s="59">
        <v>11491</v>
      </c>
      <c r="L16" s="59">
        <v>11321</v>
      </c>
      <c r="M16" s="59">
        <v>9630</v>
      </c>
    </row>
    <row r="17" spans="3:13" x14ac:dyDescent="0.25">
      <c r="C17" s="4"/>
      <c r="D17" s="4"/>
      <c r="E17" s="4"/>
      <c r="F17" s="4"/>
      <c r="G17" s="57"/>
      <c r="H17" s="4"/>
      <c r="I17" s="4"/>
      <c r="K17">
        <f>K16-K15</f>
        <v>-587</v>
      </c>
      <c r="L17">
        <f>L16-L15</f>
        <v>-554</v>
      </c>
      <c r="M17">
        <f>M16-M15</f>
        <v>-172</v>
      </c>
    </row>
    <row r="18" spans="3:13" x14ac:dyDescent="0.25">
      <c r="C18" s="4"/>
      <c r="D18" s="4"/>
      <c r="E18" s="4"/>
      <c r="F18" s="4"/>
      <c r="G18" s="4"/>
      <c r="H18" s="4"/>
      <c r="I18" s="4"/>
      <c r="K18" s="35">
        <f>K17/K15</f>
        <v>-4.8600761715515813E-2</v>
      </c>
      <c r="L18" s="35">
        <f>L17/L15</f>
        <v>-4.6652631578947369E-2</v>
      </c>
      <c r="M18" s="35">
        <f>M17/M15</f>
        <v>-1.754743929810243E-2</v>
      </c>
    </row>
    <row r="19" spans="3:13" x14ac:dyDescent="0.25">
      <c r="C19" s="4"/>
      <c r="D19" s="4"/>
      <c r="E19" s="4"/>
      <c r="F19" s="4"/>
      <c r="G19" s="4"/>
      <c r="H19" s="4"/>
      <c r="I19" s="4"/>
      <c r="L19" t="s">
        <v>57</v>
      </c>
      <c r="M19" t="s">
        <v>58</v>
      </c>
    </row>
    <row r="20" spans="3:13" x14ac:dyDescent="0.25">
      <c r="C20" s="4"/>
      <c r="D20" s="4"/>
      <c r="E20" s="4"/>
      <c r="F20" s="4"/>
      <c r="G20" s="4"/>
      <c r="H20" s="4"/>
      <c r="I20" s="4"/>
      <c r="L20" s="35" t="e">
        <f>#REF!/#REF!</f>
        <v>#REF!</v>
      </c>
      <c r="M20" s="35" t="e">
        <f>#REF!/#REF!</f>
        <v>#REF!</v>
      </c>
    </row>
    <row r="21" spans="3:13" x14ac:dyDescent="0.25">
      <c r="C21" s="4"/>
      <c r="D21" s="4"/>
      <c r="E21" s="4"/>
      <c r="F21" s="4"/>
      <c r="G21" s="4"/>
      <c r="H21" s="4"/>
      <c r="I21" s="4"/>
      <c r="L21" s="35">
        <f>L16/K16</f>
        <v>0.98520581324514833</v>
      </c>
      <c r="M21" s="35">
        <f>M16/K16</f>
        <v>0.8380471673483596</v>
      </c>
    </row>
    <row r="22" spans="3:13" x14ac:dyDescent="0.25">
      <c r="C22" s="4"/>
      <c r="D22" s="4"/>
      <c r="E22" s="4"/>
      <c r="F22" s="4"/>
      <c r="G22" s="4"/>
      <c r="H22" s="4"/>
      <c r="I22" s="4"/>
    </row>
    <row r="27" spans="3:13" x14ac:dyDescent="0.25">
      <c r="F27" s="38"/>
      <c r="G27" s="37"/>
      <c r="H27" s="39"/>
    </row>
    <row r="28" spans="3:13" x14ac:dyDescent="0.25">
      <c r="F28" s="38"/>
      <c r="G28" s="37"/>
      <c r="H28" s="39"/>
    </row>
    <row r="29" spans="3:13" x14ac:dyDescent="0.25">
      <c r="F29" s="40"/>
      <c r="G29" s="37"/>
      <c r="H29" s="39"/>
    </row>
  </sheetData>
  <mergeCells count="9">
    <mergeCell ref="A9:O9"/>
    <mergeCell ref="A10:O10"/>
    <mergeCell ref="A1:O1"/>
    <mergeCell ref="A3:A4"/>
    <mergeCell ref="B3:B4"/>
    <mergeCell ref="C3:C4"/>
    <mergeCell ref="D3:G3"/>
    <mergeCell ref="H3:K3"/>
    <mergeCell ref="L3:O3"/>
  </mergeCells>
  <phoneticPr fontId="29" type="noConversion"/>
  <pageMargins left="0.8" right="0.70866141732283472" top="0.27" bottom="0.28999999999999998" header="0.45" footer="0.31496062992125984"/>
  <pageSetup paperSize="9" scale="8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F4443-7185-4EA6-8608-7D636954AFBE}">
  <dimension ref="A1:U29"/>
  <sheetViews>
    <sheetView view="pageBreakPreview" zoomScale="85" zoomScaleNormal="100" zoomScaleSheetLayoutView="85" workbookViewId="0">
      <selection activeCell="A9" sqref="A9:O9"/>
    </sheetView>
  </sheetViews>
  <sheetFormatPr defaultRowHeight="16.5" x14ac:dyDescent="0.25"/>
  <cols>
    <col min="1" max="1" width="7.25" bestFit="1" customWidth="1"/>
    <col min="2" max="2" width="11.5" bestFit="1" customWidth="1"/>
    <col min="3" max="3" width="13.75" bestFit="1" customWidth="1"/>
    <col min="4" max="4" width="10" bestFit="1" customWidth="1"/>
    <col min="5" max="5" width="10.125" bestFit="1" customWidth="1"/>
    <col min="6" max="6" width="12.125" bestFit="1" customWidth="1"/>
    <col min="7" max="7" width="10.125" bestFit="1" customWidth="1"/>
    <col min="8" max="8" width="11.125" bestFit="1" customWidth="1"/>
    <col min="9" max="9" width="10.125" bestFit="1" customWidth="1"/>
    <col min="10" max="10" width="11.5" bestFit="1" customWidth="1"/>
    <col min="11" max="11" width="10.125" bestFit="1" customWidth="1"/>
    <col min="12" max="12" width="10" bestFit="1" customWidth="1"/>
    <col min="13" max="13" width="10.125" bestFit="1" customWidth="1"/>
    <col min="14" max="14" width="12.125" bestFit="1" customWidth="1"/>
    <col min="15" max="15" width="10.125" bestFit="1" customWidth="1"/>
  </cols>
  <sheetData>
    <row r="1" spans="1:21" s="1" customFormat="1" ht="51.6" customHeight="1" x14ac:dyDescent="0.25">
      <c r="A1" s="94" t="s">
        <v>60</v>
      </c>
      <c r="B1" s="94"/>
      <c r="C1" s="94"/>
      <c r="D1" s="94"/>
      <c r="E1" s="94"/>
      <c r="F1" s="94"/>
      <c r="G1" s="94"/>
      <c r="H1" s="94"/>
      <c r="I1" s="94"/>
      <c r="J1" s="94"/>
      <c r="K1" s="94"/>
      <c r="L1" s="94"/>
      <c r="M1" s="94"/>
      <c r="N1" s="94"/>
      <c r="O1" s="94"/>
    </row>
    <row r="2" spans="1:21" s="1" customFormat="1" ht="22.5" customHeight="1" thickBot="1" x14ac:dyDescent="0.3">
      <c r="A2" s="34"/>
      <c r="B2" s="34"/>
      <c r="C2" s="34"/>
      <c r="D2" s="34"/>
      <c r="E2" s="34"/>
      <c r="F2" s="34"/>
      <c r="G2" s="34"/>
      <c r="H2" s="34"/>
      <c r="I2" s="34"/>
      <c r="J2" s="34"/>
      <c r="K2" s="34"/>
      <c r="L2" s="34"/>
      <c r="M2" s="34"/>
      <c r="N2" s="34"/>
      <c r="O2" s="34"/>
    </row>
    <row r="3" spans="1:21" s="2" customFormat="1" ht="55.5" customHeight="1" x14ac:dyDescent="0.25">
      <c r="A3" s="107" t="s">
        <v>1</v>
      </c>
      <c r="B3" s="109" t="s">
        <v>2</v>
      </c>
      <c r="C3" s="111" t="s">
        <v>3</v>
      </c>
      <c r="D3" s="113" t="s">
        <v>24</v>
      </c>
      <c r="E3" s="114"/>
      <c r="F3" s="114"/>
      <c r="G3" s="115"/>
      <c r="H3" s="113" t="s">
        <v>27</v>
      </c>
      <c r="I3" s="114"/>
      <c r="J3" s="114"/>
      <c r="K3" s="115"/>
      <c r="L3" s="113" t="s">
        <v>26</v>
      </c>
      <c r="M3" s="114"/>
      <c r="N3" s="114"/>
      <c r="O3" s="116"/>
    </row>
    <row r="4" spans="1:21" s="2" customFormat="1" ht="35.25" customHeight="1" x14ac:dyDescent="0.25">
      <c r="A4" s="108"/>
      <c r="B4" s="110"/>
      <c r="C4" s="112"/>
      <c r="D4" s="5" t="s">
        <v>0</v>
      </c>
      <c r="E4" s="6" t="s">
        <v>7</v>
      </c>
      <c r="F4" s="6" t="s">
        <v>8</v>
      </c>
      <c r="G4" s="7" t="s">
        <v>9</v>
      </c>
      <c r="H4" s="5" t="s">
        <v>0</v>
      </c>
      <c r="I4" s="6" t="s">
        <v>7</v>
      </c>
      <c r="J4" s="6" t="s">
        <v>8</v>
      </c>
      <c r="K4" s="7" t="s">
        <v>9</v>
      </c>
      <c r="L4" s="5" t="s">
        <v>0</v>
      </c>
      <c r="M4" s="6" t="s">
        <v>7</v>
      </c>
      <c r="N4" s="6" t="s">
        <v>8</v>
      </c>
      <c r="O4" s="8" t="s">
        <v>9</v>
      </c>
    </row>
    <row r="5" spans="1:21" s="1" customFormat="1" ht="39" customHeight="1" x14ac:dyDescent="0.25">
      <c r="A5" s="9" t="s">
        <v>10</v>
      </c>
      <c r="B5" s="26">
        <v>41167</v>
      </c>
      <c r="C5" s="11">
        <v>7817.7813151500004</v>
      </c>
      <c r="D5" s="17">
        <v>12232</v>
      </c>
      <c r="E5" s="13">
        <f>D5/B5</f>
        <v>0.29713119731824034</v>
      </c>
      <c r="F5" s="14">
        <v>1333.1710621899999</v>
      </c>
      <c r="G5" s="15">
        <f>F5/C5</f>
        <v>0.17053061584192192</v>
      </c>
      <c r="H5" s="17">
        <v>12013</v>
      </c>
      <c r="I5" s="13">
        <f>H5/B5</f>
        <v>0.29181140233682318</v>
      </c>
      <c r="J5" s="14">
        <v>1138.8955333599999</v>
      </c>
      <c r="K5" s="15">
        <f>J5/C5</f>
        <v>0.14568014727566575</v>
      </c>
      <c r="L5" s="17">
        <v>9784</v>
      </c>
      <c r="M5" s="13">
        <f>L5/B5</f>
        <v>0.23766609177253625</v>
      </c>
      <c r="N5" s="14">
        <v>744.54695915000002</v>
      </c>
      <c r="O5" s="16">
        <f>N5/C5</f>
        <v>9.5237629339560814E-2</v>
      </c>
      <c r="S5" s="42"/>
      <c r="T5" s="42"/>
      <c r="U5" s="42"/>
    </row>
    <row r="6" spans="1:21" s="1" customFormat="1" ht="39" customHeight="1" x14ac:dyDescent="0.25">
      <c r="A6" s="9" t="s">
        <v>11</v>
      </c>
      <c r="B6" s="26">
        <v>64157</v>
      </c>
      <c r="C6" s="11">
        <v>9411.7233140699991</v>
      </c>
      <c r="D6" s="17">
        <v>18679</v>
      </c>
      <c r="E6" s="13">
        <f>D6/B6</f>
        <v>0.29114515953052666</v>
      </c>
      <c r="F6" s="14">
        <v>941.56522044999997</v>
      </c>
      <c r="G6" s="15">
        <f>F6/C6</f>
        <v>0.1000417446444067</v>
      </c>
      <c r="H6" s="17">
        <v>17998</v>
      </c>
      <c r="I6" s="13">
        <f>H6/B6</f>
        <v>0.28053057343703725</v>
      </c>
      <c r="J6" s="14">
        <v>733.18673129000001</v>
      </c>
      <c r="K6" s="15">
        <f>J6/C6</f>
        <v>7.7901432800720663E-2</v>
      </c>
      <c r="L6" s="17">
        <v>13938</v>
      </c>
      <c r="M6" s="13">
        <f>L6/B6</f>
        <v>0.21724831273282727</v>
      </c>
      <c r="N6" s="14">
        <v>527.12683842000001</v>
      </c>
      <c r="O6" s="16">
        <f>N6/C6</f>
        <v>5.6007472896273405E-2</v>
      </c>
      <c r="S6" s="42"/>
      <c r="T6" s="42"/>
      <c r="U6" s="42"/>
    </row>
    <row r="7" spans="1:21" s="1" customFormat="1" ht="39" customHeight="1" x14ac:dyDescent="0.25">
      <c r="A7" s="9" t="s">
        <v>12</v>
      </c>
      <c r="B7" s="26">
        <v>65735</v>
      </c>
      <c r="C7" s="11">
        <v>3581.3605518999998</v>
      </c>
      <c r="D7" s="17">
        <v>18535</v>
      </c>
      <c r="E7" s="13">
        <f>D7/B7</f>
        <v>0.281965467407013</v>
      </c>
      <c r="F7" s="14">
        <v>622.65752008000004</v>
      </c>
      <c r="G7" s="15">
        <f>F7/C7</f>
        <v>0.17386060717892951</v>
      </c>
      <c r="H7" s="17">
        <v>17579</v>
      </c>
      <c r="I7" s="13">
        <f>H7/B7</f>
        <v>0.2674222256027991</v>
      </c>
      <c r="J7" s="14">
        <v>512.03178766999997</v>
      </c>
      <c r="K7" s="15">
        <f>J7/C7</f>
        <v>0.14297130385220627</v>
      </c>
      <c r="L7" s="17">
        <v>14497</v>
      </c>
      <c r="M7" s="13">
        <f>L7/B7</f>
        <v>0.2205370046398418</v>
      </c>
      <c r="N7" s="14">
        <v>387.52471200000002</v>
      </c>
      <c r="O7" s="16">
        <f>N7/C7</f>
        <v>0.10820600338449829</v>
      </c>
      <c r="S7" s="42"/>
      <c r="T7" s="42"/>
      <c r="U7" s="42"/>
    </row>
    <row r="8" spans="1:21" s="3" customFormat="1" ht="39" customHeight="1" thickBot="1" x14ac:dyDescent="0.3">
      <c r="A8" s="18" t="s">
        <v>13</v>
      </c>
      <c r="B8" s="19">
        <f>SUM(B5:B7)</f>
        <v>171059</v>
      </c>
      <c r="C8" s="20">
        <f>SUM(C5:C7)</f>
        <v>20810.86518112</v>
      </c>
      <c r="D8" s="21">
        <f>SUM(D5:D7)</f>
        <v>49446</v>
      </c>
      <c r="E8" s="22">
        <f>D8/B8</f>
        <v>0.28905816121922845</v>
      </c>
      <c r="F8" s="23">
        <f>SUM(F5:F7)</f>
        <v>2897.3938027200002</v>
      </c>
      <c r="G8" s="24">
        <f>F8/C8</f>
        <v>0.13922505275506611</v>
      </c>
      <c r="H8" s="21">
        <f>SUM(H5:H7)</f>
        <v>47590</v>
      </c>
      <c r="I8" s="22">
        <f>H8/B8</f>
        <v>0.27820810363675691</v>
      </c>
      <c r="J8" s="29">
        <f>SUM(J5:J7)</f>
        <v>2384.1140523200002</v>
      </c>
      <c r="K8" s="24">
        <f>J8/C8</f>
        <v>0.11456102528994866</v>
      </c>
      <c r="L8" s="21">
        <f>SUM(L5:L7)</f>
        <v>38219</v>
      </c>
      <c r="M8" s="22">
        <f>L8/B8</f>
        <v>0.22342583553043102</v>
      </c>
      <c r="N8" s="23">
        <f>SUM(N5:N7)</f>
        <v>1659.1985095700002</v>
      </c>
      <c r="O8" s="25">
        <f>N8/C8</f>
        <v>7.9727512293686645E-2</v>
      </c>
    </row>
    <row r="9" spans="1:21" s="30" customFormat="1" ht="22.5" customHeight="1" x14ac:dyDescent="0.25">
      <c r="A9" s="103" t="s">
        <v>18</v>
      </c>
      <c r="B9" s="104"/>
      <c r="C9" s="104"/>
      <c r="D9" s="104"/>
      <c r="E9" s="104"/>
      <c r="F9" s="104"/>
      <c r="G9" s="104"/>
      <c r="H9" s="104"/>
      <c r="I9" s="104"/>
      <c r="J9" s="104"/>
      <c r="K9" s="104"/>
      <c r="L9" s="104"/>
      <c r="M9" s="104"/>
      <c r="N9" s="104"/>
      <c r="O9" s="104"/>
    </row>
    <row r="10" spans="1:21" s="31" customFormat="1" ht="383.25" customHeight="1" x14ac:dyDescent="0.2">
      <c r="A10" s="117" t="s">
        <v>66</v>
      </c>
      <c r="B10" s="117"/>
      <c r="C10" s="117"/>
      <c r="D10" s="117"/>
      <c r="E10" s="117"/>
      <c r="F10" s="117"/>
      <c r="G10" s="117"/>
      <c r="H10" s="118"/>
      <c r="I10" s="118"/>
      <c r="J10" s="118"/>
      <c r="K10" s="118"/>
      <c r="L10" s="118"/>
      <c r="M10" s="118"/>
      <c r="N10" s="118"/>
      <c r="O10" s="118"/>
    </row>
    <row r="11" spans="1:21" ht="383.25" customHeight="1" x14ac:dyDescent="0.25"/>
    <row r="15" spans="1:21" x14ac:dyDescent="0.25">
      <c r="D15" t="s">
        <v>54</v>
      </c>
      <c r="E15" t="s">
        <v>55</v>
      </c>
      <c r="F15" t="s">
        <v>56</v>
      </c>
    </row>
    <row r="16" spans="1:21" x14ac:dyDescent="0.25">
      <c r="C16">
        <v>110</v>
      </c>
      <c r="D16">
        <v>11751</v>
      </c>
      <c r="E16">
        <v>11546</v>
      </c>
      <c r="F16">
        <v>9273</v>
      </c>
    </row>
    <row r="17" spans="3:8" x14ac:dyDescent="0.25">
      <c r="C17">
        <v>111</v>
      </c>
      <c r="D17">
        <v>12078</v>
      </c>
      <c r="E17">
        <v>11875</v>
      </c>
      <c r="F17">
        <v>9802</v>
      </c>
    </row>
    <row r="18" spans="3:8" x14ac:dyDescent="0.25">
      <c r="D18">
        <f>D17-D16</f>
        <v>327</v>
      </c>
      <c r="E18">
        <f>E17-E16</f>
        <v>329</v>
      </c>
      <c r="F18">
        <f>F17-F16</f>
        <v>529</v>
      </c>
    </row>
    <row r="19" spans="3:8" x14ac:dyDescent="0.25">
      <c r="D19" s="35">
        <f>D18/D16</f>
        <v>2.7827418943068675E-2</v>
      </c>
      <c r="E19" s="35">
        <f>E18/E16</f>
        <v>2.8494716785033777E-2</v>
      </c>
      <c r="F19" s="35">
        <f>F18/F16</f>
        <v>5.7047341744850641E-2</v>
      </c>
    </row>
    <row r="20" spans="3:8" x14ac:dyDescent="0.25">
      <c r="E20" t="s">
        <v>57</v>
      </c>
      <c r="F20" t="s">
        <v>58</v>
      </c>
    </row>
    <row r="21" spans="3:8" x14ac:dyDescent="0.25">
      <c r="E21" s="35">
        <f>E16/D16</f>
        <v>0.98255467619777037</v>
      </c>
      <c r="F21" s="35">
        <f>F16/D16</f>
        <v>0.78912432984426861</v>
      </c>
    </row>
    <row r="22" spans="3:8" x14ac:dyDescent="0.25">
      <c r="E22" s="35">
        <f>E17/D17</f>
        <v>0.9831925815532373</v>
      </c>
      <c r="F22" s="35">
        <f>F17/D17</f>
        <v>0.81155820500082798</v>
      </c>
    </row>
    <row r="27" spans="3:8" x14ac:dyDescent="0.25">
      <c r="F27" s="38" t="s">
        <v>61</v>
      </c>
      <c r="G27" s="37">
        <v>12078</v>
      </c>
      <c r="H27" s="39"/>
    </row>
    <row r="28" spans="3:8" ht="26.25" x14ac:dyDescent="0.25">
      <c r="F28" s="38" t="s">
        <v>62</v>
      </c>
      <c r="G28" s="37">
        <v>11875</v>
      </c>
      <c r="H28" s="39">
        <f>G28/G27</f>
        <v>0.9831925815532373</v>
      </c>
    </row>
    <row r="29" spans="3:8" ht="42.75" x14ac:dyDescent="0.25">
      <c r="F29" s="40" t="s">
        <v>64</v>
      </c>
      <c r="G29" s="37">
        <v>9802</v>
      </c>
      <c r="H29" s="39">
        <f>G29/G27</f>
        <v>0.81155820500082798</v>
      </c>
    </row>
  </sheetData>
  <mergeCells count="9">
    <mergeCell ref="A9:O9"/>
    <mergeCell ref="A10:O10"/>
    <mergeCell ref="A1:O1"/>
    <mergeCell ref="A3:A4"/>
    <mergeCell ref="B3:B4"/>
    <mergeCell ref="C3:C4"/>
    <mergeCell ref="D3:G3"/>
    <mergeCell ref="H3:K3"/>
    <mergeCell ref="L3:O3"/>
  </mergeCells>
  <phoneticPr fontId="29" type="noConversion"/>
  <pageMargins left="0.8" right="0.70866141732283472" top="0.27" bottom="0.28999999999999998" header="0.45"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5CD0-C48A-481E-8AF2-FE4D06E583FA}">
  <dimension ref="A1:O22"/>
  <sheetViews>
    <sheetView topLeftCell="A7" zoomScale="85" zoomScaleNormal="85" workbookViewId="0">
      <selection activeCell="D17" sqref="D17"/>
    </sheetView>
  </sheetViews>
  <sheetFormatPr defaultRowHeight="16.5" x14ac:dyDescent="0.25"/>
  <cols>
    <col min="1" max="1" width="7.25" bestFit="1" customWidth="1"/>
    <col min="2" max="2" width="11.375" bestFit="1" customWidth="1"/>
    <col min="3" max="3" width="13.625" bestFit="1" customWidth="1"/>
    <col min="4" max="4" width="9.875" bestFit="1" customWidth="1"/>
    <col min="5" max="5" width="10" bestFit="1" customWidth="1"/>
    <col min="6" max="6" width="12" bestFit="1" customWidth="1"/>
    <col min="7" max="7" width="10" bestFit="1" customWidth="1"/>
    <col min="8" max="8" width="9.875" bestFit="1" customWidth="1"/>
    <col min="9" max="9" width="10" bestFit="1" customWidth="1"/>
    <col min="10" max="10" width="11.375" bestFit="1" customWidth="1"/>
    <col min="11" max="11" width="10" bestFit="1" customWidth="1"/>
    <col min="12" max="12" width="9.875" bestFit="1" customWidth="1"/>
    <col min="13" max="13" width="10" bestFit="1" customWidth="1"/>
    <col min="14" max="14" width="12" bestFit="1" customWidth="1"/>
    <col min="15" max="15" width="10" bestFit="1" customWidth="1"/>
  </cols>
  <sheetData>
    <row r="1" spans="1:15" s="1" customFormat="1" ht="51.6" customHeight="1" x14ac:dyDescent="0.25">
      <c r="A1" s="94" t="s">
        <v>53</v>
      </c>
      <c r="B1" s="94"/>
      <c r="C1" s="94"/>
      <c r="D1" s="94"/>
      <c r="E1" s="94"/>
      <c r="F1" s="94"/>
      <c r="G1" s="94"/>
      <c r="H1" s="94"/>
      <c r="I1" s="94"/>
      <c r="J1" s="94"/>
      <c r="K1" s="94"/>
      <c r="L1" s="94"/>
      <c r="M1" s="94"/>
      <c r="N1" s="94"/>
      <c r="O1" s="94"/>
    </row>
    <row r="2" spans="1:15" s="1" customFormat="1" ht="22.5" customHeight="1" thickBot="1" x14ac:dyDescent="0.3">
      <c r="A2" s="34"/>
      <c r="B2" s="34"/>
      <c r="C2" s="34"/>
      <c r="D2" s="34"/>
      <c r="E2" s="34"/>
      <c r="F2" s="34"/>
      <c r="G2" s="34"/>
      <c r="H2" s="34"/>
      <c r="I2" s="34"/>
      <c r="J2" s="34"/>
      <c r="K2" s="34"/>
      <c r="L2" s="34"/>
      <c r="M2" s="34"/>
      <c r="N2" s="34"/>
      <c r="O2" s="34"/>
    </row>
    <row r="3" spans="1:15" s="2" customFormat="1" ht="55.5" customHeight="1" x14ac:dyDescent="0.25">
      <c r="A3" s="107" t="s">
        <v>1</v>
      </c>
      <c r="B3" s="109" t="s">
        <v>2</v>
      </c>
      <c r="C3" s="111" t="s">
        <v>3</v>
      </c>
      <c r="D3" s="113" t="s">
        <v>24</v>
      </c>
      <c r="E3" s="114"/>
      <c r="F3" s="114"/>
      <c r="G3" s="115"/>
      <c r="H3" s="113" t="s">
        <v>27</v>
      </c>
      <c r="I3" s="114"/>
      <c r="J3" s="114"/>
      <c r="K3" s="115"/>
      <c r="L3" s="113" t="s">
        <v>26</v>
      </c>
      <c r="M3" s="114"/>
      <c r="N3" s="114"/>
      <c r="O3" s="116"/>
    </row>
    <row r="4" spans="1:15" s="2" customFormat="1" ht="35.25" customHeight="1" x14ac:dyDescent="0.25">
      <c r="A4" s="108"/>
      <c r="B4" s="110"/>
      <c r="C4" s="112"/>
      <c r="D4" s="5" t="s">
        <v>0</v>
      </c>
      <c r="E4" s="6" t="s">
        <v>7</v>
      </c>
      <c r="F4" s="6" t="s">
        <v>8</v>
      </c>
      <c r="G4" s="7" t="s">
        <v>9</v>
      </c>
      <c r="H4" s="5" t="s">
        <v>0</v>
      </c>
      <c r="I4" s="6" t="s">
        <v>7</v>
      </c>
      <c r="J4" s="6" t="s">
        <v>8</v>
      </c>
      <c r="K4" s="7" t="s">
        <v>9</v>
      </c>
      <c r="L4" s="5" t="s">
        <v>0</v>
      </c>
      <c r="M4" s="6" t="s">
        <v>7</v>
      </c>
      <c r="N4" s="6" t="s">
        <v>8</v>
      </c>
      <c r="O4" s="8" t="s">
        <v>9</v>
      </c>
    </row>
    <row r="5" spans="1:15" s="1" customFormat="1" ht="39" customHeight="1" x14ac:dyDescent="0.25">
      <c r="A5" s="9" t="s">
        <v>10</v>
      </c>
      <c r="B5" s="26">
        <v>39729</v>
      </c>
      <c r="C5" s="11">
        <v>6319.8156725400004</v>
      </c>
      <c r="D5" s="17">
        <v>12094</v>
      </c>
      <c r="E5" s="13">
        <f>D5/B5</f>
        <v>0.30441239396914094</v>
      </c>
      <c r="F5" s="14">
        <v>1486.4472977200001</v>
      </c>
      <c r="G5" s="15">
        <f>F5/C5</f>
        <v>0.23520421713859596</v>
      </c>
      <c r="H5" s="17">
        <v>11896</v>
      </c>
      <c r="I5" s="13">
        <f>H5/B5</f>
        <v>0.2994286289612122</v>
      </c>
      <c r="J5" s="14">
        <v>995.32145401000002</v>
      </c>
      <c r="K5" s="15">
        <f>J5/C5</f>
        <v>0.15749216521214929</v>
      </c>
      <c r="L5" s="17">
        <v>9743</v>
      </c>
      <c r="M5" s="13">
        <f>L5/B5</f>
        <v>0.24523647713257318</v>
      </c>
      <c r="N5" s="14">
        <v>730.52393460999997</v>
      </c>
      <c r="O5" s="16">
        <f>N5/C5</f>
        <v>0.11559260150326421</v>
      </c>
    </row>
    <row r="6" spans="1:15" s="1" customFormat="1" ht="39" customHeight="1" x14ac:dyDescent="0.25">
      <c r="A6" s="9" t="s">
        <v>11</v>
      </c>
      <c r="B6" s="26">
        <v>65410</v>
      </c>
      <c r="C6" s="11">
        <v>4542.8984989</v>
      </c>
      <c r="D6" s="17">
        <v>19613</v>
      </c>
      <c r="E6" s="13">
        <f>D6/B6</f>
        <v>0.2998471181776487</v>
      </c>
      <c r="F6" s="14">
        <v>1521.80579057</v>
      </c>
      <c r="G6" s="15">
        <f>F6/C6</f>
        <v>0.33498564648505447</v>
      </c>
      <c r="H6" s="17">
        <v>18752</v>
      </c>
      <c r="I6" s="13">
        <f>H6/B6</f>
        <v>0.28668399327319982</v>
      </c>
      <c r="J6" s="14">
        <v>910.84655106000002</v>
      </c>
      <c r="K6" s="15">
        <f>J6/C6</f>
        <v>0.20049898787757395</v>
      </c>
      <c r="L6" s="17">
        <v>13680</v>
      </c>
      <c r="M6" s="13">
        <f>L6/B6</f>
        <v>0.20914233297660909</v>
      </c>
      <c r="N6" s="14">
        <v>400.84817344999999</v>
      </c>
      <c r="O6" s="16">
        <f>N6/C6</f>
        <v>8.8236216051725533E-2</v>
      </c>
    </row>
    <row r="7" spans="1:15" s="1" customFormat="1" ht="39" customHeight="1" x14ac:dyDescent="0.25">
      <c r="A7" s="9" t="s">
        <v>12</v>
      </c>
      <c r="B7" s="26">
        <v>60772</v>
      </c>
      <c r="C7" s="11">
        <v>3092.24212958</v>
      </c>
      <c r="D7" s="17">
        <v>17643</v>
      </c>
      <c r="E7" s="13">
        <f>D7/B7</f>
        <v>0.29031461857434343</v>
      </c>
      <c r="F7" s="14">
        <v>645.40656701</v>
      </c>
      <c r="G7" s="15">
        <f>F7/C7</f>
        <v>0.20871799165923063</v>
      </c>
      <c r="H7" s="17">
        <v>16614</v>
      </c>
      <c r="I7" s="13">
        <f>H7/B7</f>
        <v>0.27338247877311922</v>
      </c>
      <c r="J7" s="14">
        <v>561.55388230999995</v>
      </c>
      <c r="K7" s="15">
        <f>J7/C7</f>
        <v>0.18160087689713753</v>
      </c>
      <c r="L7" s="17">
        <v>13126</v>
      </c>
      <c r="M7" s="13">
        <f>L7/B7</f>
        <v>0.21598762588033962</v>
      </c>
      <c r="N7" s="14">
        <v>375.50043692999998</v>
      </c>
      <c r="O7" s="16">
        <f>N7/C7</f>
        <v>0.12143306416338162</v>
      </c>
    </row>
    <row r="8" spans="1:15" s="3" customFormat="1" ht="39" customHeight="1" thickBot="1" x14ac:dyDescent="0.3">
      <c r="A8" s="18" t="s">
        <v>13</v>
      </c>
      <c r="B8" s="19">
        <f>SUM(B5:B7)</f>
        <v>165911</v>
      </c>
      <c r="C8" s="20">
        <f>SUM(C5:C7)</f>
        <v>13954.95630102</v>
      </c>
      <c r="D8" s="21">
        <f>SUM(D5:D7)</f>
        <v>49350</v>
      </c>
      <c r="E8" s="41">
        <f>D8/B8</f>
        <v>0.29744863209793204</v>
      </c>
      <c r="F8" s="23">
        <f>SUM(F5:F7)</f>
        <v>3653.6596552999999</v>
      </c>
      <c r="G8" s="24">
        <f>F8/C8</f>
        <v>0.26181806495753379</v>
      </c>
      <c r="H8" s="21">
        <f>SUM(H5:H7)</f>
        <v>47262</v>
      </c>
      <c r="I8" s="41">
        <f>H8/B8</f>
        <v>0.28486357143287666</v>
      </c>
      <c r="J8" s="29">
        <f>SUM(J5:J7)</f>
        <v>2467.7218873800002</v>
      </c>
      <c r="K8" s="24">
        <f>J8/C8</f>
        <v>0.17683479862990534</v>
      </c>
      <c r="L8" s="21">
        <f>SUM(L5:L7)</f>
        <v>36549</v>
      </c>
      <c r="M8" s="41">
        <f>L8/B8</f>
        <v>0.22029280758961131</v>
      </c>
      <c r="N8" s="23">
        <f>SUM(N5:N7)</f>
        <v>1506.8725449899998</v>
      </c>
      <c r="O8" s="25">
        <f>N8/C8</f>
        <v>0.1079811726017271</v>
      </c>
    </row>
    <row r="9" spans="1:15" s="30" customFormat="1" ht="22.5" customHeight="1" x14ac:dyDescent="0.25">
      <c r="A9" s="103" t="s">
        <v>18</v>
      </c>
      <c r="B9" s="104"/>
      <c r="C9" s="104"/>
      <c r="D9" s="104"/>
      <c r="E9" s="104"/>
      <c r="F9" s="104"/>
      <c r="G9" s="104"/>
      <c r="H9" s="104"/>
      <c r="I9" s="104"/>
      <c r="J9" s="104"/>
      <c r="K9" s="104"/>
      <c r="L9" s="104"/>
      <c r="M9" s="104"/>
      <c r="N9" s="104"/>
      <c r="O9" s="104"/>
    </row>
    <row r="10" spans="1:15" s="31" customFormat="1" ht="347.25" customHeight="1" x14ac:dyDescent="0.2">
      <c r="A10" s="117" t="s">
        <v>59</v>
      </c>
      <c r="B10" s="117"/>
      <c r="C10" s="117"/>
      <c r="D10" s="117"/>
      <c r="E10" s="117"/>
      <c r="F10" s="117"/>
      <c r="G10" s="117"/>
      <c r="H10" s="118"/>
      <c r="I10" s="118"/>
      <c r="J10" s="118"/>
      <c r="K10" s="118"/>
      <c r="L10" s="118"/>
      <c r="M10" s="118"/>
      <c r="N10" s="118"/>
      <c r="O10" s="118"/>
    </row>
    <row r="15" spans="1:15" x14ac:dyDescent="0.25">
      <c r="D15" t="s">
        <v>54</v>
      </c>
      <c r="E15" t="s">
        <v>55</v>
      </c>
      <c r="F15" t="s">
        <v>56</v>
      </c>
    </row>
    <row r="16" spans="1:15" x14ac:dyDescent="0.25">
      <c r="C16">
        <v>109</v>
      </c>
      <c r="D16">
        <v>12031</v>
      </c>
      <c r="E16">
        <v>11791</v>
      </c>
      <c r="F16">
        <v>9644</v>
      </c>
    </row>
    <row r="17" spans="3:6" x14ac:dyDescent="0.25">
      <c r="C17">
        <v>110</v>
      </c>
      <c r="D17">
        <v>11751</v>
      </c>
      <c r="E17">
        <v>11546</v>
      </c>
      <c r="F17">
        <v>9273</v>
      </c>
    </row>
    <row r="18" spans="3:6" x14ac:dyDescent="0.25">
      <c r="D18">
        <f>D17-D16</f>
        <v>-280</v>
      </c>
      <c r="E18">
        <f>E17-E16</f>
        <v>-245</v>
      </c>
      <c r="F18">
        <f>F17-F16</f>
        <v>-371</v>
      </c>
    </row>
    <row r="19" spans="3:6" x14ac:dyDescent="0.25">
      <c r="D19" s="35">
        <f>D18/D16</f>
        <v>-2.327321087191422E-2</v>
      </c>
      <c r="E19" s="35">
        <f>E18/E16</f>
        <v>-2.0778559918581969E-2</v>
      </c>
      <c r="F19" s="35">
        <f>F18/F16</f>
        <v>-3.8469514724180837E-2</v>
      </c>
    </row>
    <row r="20" spans="3:6" x14ac:dyDescent="0.25">
      <c r="E20" t="s">
        <v>57</v>
      </c>
      <c r="F20" t="s">
        <v>58</v>
      </c>
    </row>
    <row r="21" spans="3:6" x14ac:dyDescent="0.25">
      <c r="E21" s="35">
        <f>E16/D16</f>
        <v>0.98005153353835928</v>
      </c>
      <c r="F21" s="35">
        <f>F16/D16</f>
        <v>0.80159587731693127</v>
      </c>
    </row>
    <row r="22" spans="3:6" x14ac:dyDescent="0.25">
      <c r="E22" s="35">
        <f>E17/D17</f>
        <v>0.98255467619777037</v>
      </c>
      <c r="F22" s="35">
        <f>F17/D17</f>
        <v>0.78912432984426861</v>
      </c>
    </row>
  </sheetData>
  <mergeCells count="9">
    <mergeCell ref="A9:O9"/>
    <mergeCell ref="A10:O10"/>
    <mergeCell ref="A1:O1"/>
    <mergeCell ref="A3:A4"/>
    <mergeCell ref="B3:B4"/>
    <mergeCell ref="C3:C4"/>
    <mergeCell ref="D3:G3"/>
    <mergeCell ref="H3:K3"/>
    <mergeCell ref="L3:O3"/>
  </mergeCells>
  <phoneticPr fontId="29" type="noConversion"/>
  <pageMargins left="0.8" right="0.70866141732283472" top="0.27" bottom="0.28999999999999998" header="0.45" footer="0.31496062992125984"/>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5D31B-B403-49C4-92B6-065C90D4B17D}">
  <dimension ref="A1:O25"/>
  <sheetViews>
    <sheetView topLeftCell="A2" workbookViewId="0">
      <selection activeCell="E13" sqref="E13:H25"/>
    </sheetView>
  </sheetViews>
  <sheetFormatPr defaultRowHeight="16.5" x14ac:dyDescent="0.25"/>
  <cols>
    <col min="1" max="1" width="7.25" bestFit="1" customWidth="1"/>
    <col min="2" max="2" width="11.375" bestFit="1" customWidth="1"/>
    <col min="3" max="3" width="13.625" bestFit="1" customWidth="1"/>
    <col min="4" max="4" width="9.875" bestFit="1" customWidth="1"/>
    <col min="5" max="5" width="10" bestFit="1" customWidth="1"/>
    <col min="6" max="6" width="12" bestFit="1" customWidth="1"/>
    <col min="7" max="7" width="10" bestFit="1" customWidth="1"/>
    <col min="8" max="8" width="9.875" bestFit="1" customWidth="1"/>
    <col min="9" max="9" width="10" bestFit="1" customWidth="1"/>
    <col min="10" max="10" width="11.375" bestFit="1" customWidth="1"/>
    <col min="11" max="11" width="10" bestFit="1" customWidth="1"/>
    <col min="12" max="12" width="9.875" bestFit="1" customWidth="1"/>
    <col min="13" max="13" width="10" bestFit="1" customWidth="1"/>
    <col min="14" max="14" width="12" bestFit="1" customWidth="1"/>
    <col min="15" max="15" width="10" bestFit="1" customWidth="1"/>
  </cols>
  <sheetData>
    <row r="1" spans="1:15" s="1" customFormat="1" ht="51.6" customHeight="1" x14ac:dyDescent="0.25">
      <c r="A1" s="94" t="s">
        <v>52</v>
      </c>
      <c r="B1" s="94"/>
      <c r="C1" s="94"/>
      <c r="D1" s="94"/>
      <c r="E1" s="94"/>
      <c r="F1" s="94"/>
      <c r="G1" s="94"/>
      <c r="H1" s="94"/>
      <c r="I1" s="94"/>
      <c r="J1" s="94"/>
      <c r="K1" s="94"/>
      <c r="L1" s="94"/>
      <c r="M1" s="94"/>
      <c r="N1" s="94"/>
      <c r="O1" s="94"/>
    </row>
    <row r="2" spans="1:15" s="1" customFormat="1" ht="22.5" customHeight="1" thickBot="1" x14ac:dyDescent="0.3">
      <c r="A2" s="34"/>
      <c r="B2" s="34"/>
      <c r="C2" s="34"/>
      <c r="D2" s="34"/>
      <c r="E2" s="34"/>
      <c r="F2" s="34"/>
      <c r="G2" s="34"/>
      <c r="H2" s="34"/>
      <c r="I2" s="34"/>
      <c r="J2" s="34"/>
      <c r="K2" s="34"/>
      <c r="L2" s="34"/>
      <c r="M2" s="34"/>
      <c r="N2" s="34"/>
      <c r="O2" s="34"/>
    </row>
    <row r="3" spans="1:15" s="2" customFormat="1" ht="55.5" customHeight="1" x14ac:dyDescent="0.25">
      <c r="A3" s="107" t="s">
        <v>36</v>
      </c>
      <c r="B3" s="109" t="s">
        <v>37</v>
      </c>
      <c r="C3" s="111" t="s">
        <v>38</v>
      </c>
      <c r="D3" s="113" t="s">
        <v>39</v>
      </c>
      <c r="E3" s="114"/>
      <c r="F3" s="114"/>
      <c r="G3" s="115"/>
      <c r="H3" s="113" t="s">
        <v>40</v>
      </c>
      <c r="I3" s="114"/>
      <c r="J3" s="114"/>
      <c r="K3" s="115"/>
      <c r="L3" s="113" t="s">
        <v>41</v>
      </c>
      <c r="M3" s="114"/>
      <c r="N3" s="114"/>
      <c r="O3" s="116"/>
    </row>
    <row r="4" spans="1:15" s="2" customFormat="1" ht="35.25" customHeight="1" x14ac:dyDescent="0.25">
      <c r="A4" s="108"/>
      <c r="B4" s="110"/>
      <c r="C4" s="112"/>
      <c r="D4" s="5" t="s">
        <v>0</v>
      </c>
      <c r="E4" s="6" t="s">
        <v>42</v>
      </c>
      <c r="F4" s="6" t="s">
        <v>43</v>
      </c>
      <c r="G4" s="7" t="s">
        <v>44</v>
      </c>
      <c r="H4" s="5" t="s">
        <v>0</v>
      </c>
      <c r="I4" s="6" t="s">
        <v>42</v>
      </c>
      <c r="J4" s="6" t="s">
        <v>43</v>
      </c>
      <c r="K4" s="7" t="s">
        <v>44</v>
      </c>
      <c r="L4" s="5" t="s">
        <v>0</v>
      </c>
      <c r="M4" s="6" t="s">
        <v>42</v>
      </c>
      <c r="N4" s="6" t="s">
        <v>43</v>
      </c>
      <c r="O4" s="8" t="s">
        <v>44</v>
      </c>
    </row>
    <row r="5" spans="1:15" s="1" customFormat="1" ht="39" customHeight="1" x14ac:dyDescent="0.25">
      <c r="A5" s="9" t="s">
        <v>45</v>
      </c>
      <c r="B5" s="26">
        <v>43636</v>
      </c>
      <c r="C5" s="11">
        <v>6379.8111881799996</v>
      </c>
      <c r="D5" s="17">
        <v>13112</v>
      </c>
      <c r="E5" s="13">
        <f>D5/B5</f>
        <v>0.3004858373819782</v>
      </c>
      <c r="F5" s="14">
        <v>1503.94146249</v>
      </c>
      <c r="G5" s="15">
        <f>F5/C5</f>
        <v>0.23573447836142575</v>
      </c>
      <c r="H5" s="17">
        <v>12867</v>
      </c>
      <c r="I5" s="13">
        <f>H5/B5</f>
        <v>0.2948712072600605</v>
      </c>
      <c r="J5" s="14">
        <v>1219.5875315999999</v>
      </c>
      <c r="K5" s="15">
        <f>J5/C5</f>
        <v>0.19116357767131942</v>
      </c>
      <c r="L5" s="17">
        <v>10683</v>
      </c>
      <c r="M5" s="13">
        <f>L5/B5</f>
        <v>0.24482079017325145</v>
      </c>
      <c r="N5" s="14">
        <v>837.76710287000003</v>
      </c>
      <c r="O5" s="16">
        <f>N5/C5</f>
        <v>0.13131534431961678</v>
      </c>
    </row>
    <row r="6" spans="1:15" s="1" customFormat="1" ht="39" customHeight="1" x14ac:dyDescent="0.25">
      <c r="A6" s="9" t="s">
        <v>46</v>
      </c>
      <c r="B6" s="26">
        <v>67672</v>
      </c>
      <c r="C6" s="11">
        <v>5487.9455488699996</v>
      </c>
      <c r="D6" s="17">
        <v>20406</v>
      </c>
      <c r="E6" s="13">
        <f>D6/B6</f>
        <v>0.30154273554793709</v>
      </c>
      <c r="F6" s="14">
        <v>1432.6383494900001</v>
      </c>
      <c r="G6" s="15">
        <f>F6/C6</f>
        <v>0.26105185205144554</v>
      </c>
      <c r="H6" s="17">
        <v>19439</v>
      </c>
      <c r="I6" s="13">
        <f>H6/B6</f>
        <v>0.28725322142097176</v>
      </c>
      <c r="J6" s="14">
        <v>1029.3827756999999</v>
      </c>
      <c r="K6" s="15">
        <f>J6/C6</f>
        <v>0.18757160881670115</v>
      </c>
      <c r="L6" s="17">
        <v>14102</v>
      </c>
      <c r="M6" s="13">
        <f>L6/B6</f>
        <v>0.20838751625487648</v>
      </c>
      <c r="N6" s="14">
        <v>648.95862925999995</v>
      </c>
      <c r="O6" s="16">
        <f>N6/C6</f>
        <v>0.11825165236809326</v>
      </c>
    </row>
    <row r="7" spans="1:15" s="1" customFormat="1" ht="39" customHeight="1" x14ac:dyDescent="0.25">
      <c r="A7" s="9" t="s">
        <v>47</v>
      </c>
      <c r="B7" s="26">
        <v>62074</v>
      </c>
      <c r="C7" s="11">
        <v>2744.6507416999998</v>
      </c>
      <c r="D7" s="17">
        <v>17692</v>
      </c>
      <c r="E7" s="13">
        <f>D7/B7</f>
        <v>0.28501465992202857</v>
      </c>
      <c r="F7" s="14">
        <v>672.98865893000004</v>
      </c>
      <c r="G7" s="15">
        <f>F7/C7</f>
        <v>0.24520010823423016</v>
      </c>
      <c r="H7" s="17">
        <v>16593</v>
      </c>
      <c r="I7" s="13">
        <f>H7/B7</f>
        <v>0.26730998485678381</v>
      </c>
      <c r="J7" s="14">
        <v>567.10362687999998</v>
      </c>
      <c r="K7" s="15">
        <f>J7/C7</f>
        <v>0.20662141753188737</v>
      </c>
      <c r="L7" s="17">
        <v>13189</v>
      </c>
      <c r="M7" s="13">
        <f>L7/B7</f>
        <v>0.21247221058736346</v>
      </c>
      <c r="N7" s="14">
        <v>385.05798252</v>
      </c>
      <c r="O7" s="16">
        <f>N7/C7</f>
        <v>0.14029398227969081</v>
      </c>
    </row>
    <row r="8" spans="1:15" s="3" customFormat="1" ht="39" customHeight="1" thickBot="1" x14ac:dyDescent="0.3">
      <c r="A8" s="18" t="s">
        <v>48</v>
      </c>
      <c r="B8" s="19">
        <f>SUM(B5:B7)</f>
        <v>173382</v>
      </c>
      <c r="C8" s="20">
        <f>SUM(C5:C7)</f>
        <v>14612.407478749999</v>
      </c>
      <c r="D8" s="21">
        <f>SUM(D5:D7)</f>
        <v>51210</v>
      </c>
      <c r="E8" s="22">
        <f>D8/B8</f>
        <v>0.29535937986642213</v>
      </c>
      <c r="F8" s="23">
        <f>SUM(F5:F7)</f>
        <v>3609.5684709100001</v>
      </c>
      <c r="G8" s="24">
        <f>F8/C8</f>
        <v>0.24702079216988659</v>
      </c>
      <c r="H8" s="21">
        <f>SUM(H5:H7)</f>
        <v>48899</v>
      </c>
      <c r="I8" s="22">
        <f>H8/B8</f>
        <v>0.28203042991775384</v>
      </c>
      <c r="J8" s="29">
        <f>SUM(J5:J7)</f>
        <v>2816.0739341799999</v>
      </c>
      <c r="K8" s="24">
        <f>J8/C8</f>
        <v>0.19271799929445285</v>
      </c>
      <c r="L8" s="21">
        <f>SUM(L5:L7)</f>
        <v>37974</v>
      </c>
      <c r="M8" s="22">
        <f>L8/B8</f>
        <v>0.21901927535730353</v>
      </c>
      <c r="N8" s="23">
        <f>SUM(N5:N7)</f>
        <v>1871.7837146499999</v>
      </c>
      <c r="O8" s="25">
        <f>N8/C8</f>
        <v>0.12809550495851074</v>
      </c>
    </row>
    <row r="9" spans="1:15" s="30" customFormat="1" ht="22.5" customHeight="1" x14ac:dyDescent="0.25">
      <c r="A9" s="103" t="s">
        <v>18</v>
      </c>
      <c r="B9" s="104"/>
      <c r="C9" s="104"/>
      <c r="D9" s="104"/>
      <c r="E9" s="104"/>
      <c r="F9" s="104"/>
      <c r="G9" s="104"/>
      <c r="H9" s="104"/>
      <c r="I9" s="104"/>
      <c r="J9" s="104"/>
      <c r="K9" s="104"/>
      <c r="L9" s="104"/>
      <c r="M9" s="104"/>
      <c r="N9" s="104"/>
      <c r="O9" s="104"/>
    </row>
    <row r="10" spans="1:15" s="31" customFormat="1" ht="347.25" customHeight="1" x14ac:dyDescent="0.2">
      <c r="A10" s="117" t="s">
        <v>51</v>
      </c>
      <c r="B10" s="117"/>
      <c r="C10" s="117"/>
      <c r="D10" s="117"/>
      <c r="E10" s="117"/>
      <c r="F10" s="117"/>
      <c r="G10" s="117"/>
      <c r="H10" s="118"/>
      <c r="I10" s="118"/>
      <c r="J10" s="118"/>
      <c r="K10" s="118"/>
      <c r="L10" s="118"/>
      <c r="M10" s="118"/>
      <c r="N10" s="118"/>
      <c r="O10" s="118"/>
    </row>
    <row r="13" spans="1:15" x14ac:dyDescent="0.25">
      <c r="E13" s="36" t="s">
        <v>61</v>
      </c>
      <c r="F13" s="37">
        <v>12078</v>
      </c>
    </row>
    <row r="14" spans="1:15" x14ac:dyDescent="0.25">
      <c r="E14" s="36" t="s">
        <v>62</v>
      </c>
      <c r="F14" s="37">
        <v>11875</v>
      </c>
    </row>
    <row r="15" spans="1:15" x14ac:dyDescent="0.25">
      <c r="D15" s="36"/>
      <c r="E15" s="36" t="s">
        <v>63</v>
      </c>
      <c r="F15" s="37">
        <v>9802</v>
      </c>
    </row>
    <row r="16" spans="1:15" x14ac:dyDescent="0.25">
      <c r="D16" s="36"/>
      <c r="E16" s="37"/>
    </row>
    <row r="17" spans="4:8" x14ac:dyDescent="0.25">
      <c r="D17" s="36"/>
      <c r="E17" s="37"/>
    </row>
    <row r="18" spans="4:8" x14ac:dyDescent="0.25">
      <c r="F18" t="s">
        <v>54</v>
      </c>
      <c r="G18" t="s">
        <v>55</v>
      </c>
      <c r="H18" t="s">
        <v>56</v>
      </c>
    </row>
    <row r="19" spans="4:8" x14ac:dyDescent="0.25">
      <c r="E19">
        <v>109</v>
      </c>
      <c r="F19">
        <v>12031</v>
      </c>
      <c r="G19">
        <v>11791</v>
      </c>
      <c r="H19">
        <v>9644</v>
      </c>
    </row>
    <row r="20" spans="4:8" x14ac:dyDescent="0.25">
      <c r="E20">
        <v>110</v>
      </c>
      <c r="F20">
        <v>11751</v>
      </c>
      <c r="G20">
        <v>11546</v>
      </c>
      <c r="H20">
        <v>9273</v>
      </c>
    </row>
    <row r="21" spans="4:8" x14ac:dyDescent="0.25">
      <c r="F21">
        <f>F20-F19</f>
        <v>-280</v>
      </c>
      <c r="G21">
        <f>G20-G19</f>
        <v>-245</v>
      </c>
      <c r="H21">
        <f>H20-H19</f>
        <v>-371</v>
      </c>
    </row>
    <row r="22" spans="4:8" x14ac:dyDescent="0.25">
      <c r="F22" s="35">
        <f>F21/F19</f>
        <v>-2.327321087191422E-2</v>
      </c>
      <c r="G22" s="35">
        <f>G21/G19</f>
        <v>-2.0778559918581969E-2</v>
      </c>
      <c r="H22" s="35">
        <f>H21/H19</f>
        <v>-3.8469514724180837E-2</v>
      </c>
    </row>
    <row r="23" spans="4:8" x14ac:dyDescent="0.25">
      <c r="G23" t="s">
        <v>57</v>
      </c>
      <c r="H23" t="s">
        <v>58</v>
      </c>
    </row>
    <row r="24" spans="4:8" x14ac:dyDescent="0.25">
      <c r="G24" s="35">
        <f>G19/F19</f>
        <v>0.98005153353835928</v>
      </c>
      <c r="H24" s="35">
        <f>H19/F19</f>
        <v>0.80159587731693127</v>
      </c>
    </row>
    <row r="25" spans="4:8" x14ac:dyDescent="0.25">
      <c r="G25" s="35">
        <f>G20/F20</f>
        <v>0.98255467619777037</v>
      </c>
      <c r="H25" s="35">
        <f>H20/F20</f>
        <v>0.78912432984426861</v>
      </c>
    </row>
  </sheetData>
  <mergeCells count="9">
    <mergeCell ref="A9:O9"/>
    <mergeCell ref="A10:O10"/>
    <mergeCell ref="A1:O1"/>
    <mergeCell ref="A3:A4"/>
    <mergeCell ref="B3:B4"/>
    <mergeCell ref="C3:C4"/>
    <mergeCell ref="D3:G3"/>
    <mergeCell ref="H3:K3"/>
    <mergeCell ref="L3:O3"/>
  </mergeCells>
  <phoneticPr fontId="29" type="noConversion"/>
  <pageMargins left="0.8" right="0.70866141732283472" top="0.27" bottom="0.28999999999999998" header="0.45"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378E-F21D-4C56-858B-41D3ED04E2F8}">
  <sheetPr>
    <tabColor indexed="42"/>
  </sheetPr>
  <dimension ref="A1:O9"/>
  <sheetViews>
    <sheetView zoomScaleNormal="100" workbookViewId="0">
      <selection activeCell="A9" sqref="A9:O9"/>
    </sheetView>
  </sheetViews>
  <sheetFormatPr defaultColWidth="9.125" defaultRowHeight="12.75" x14ac:dyDescent="0.2"/>
  <cols>
    <col min="1" max="1" width="7.875" style="4" customWidth="1"/>
    <col min="2" max="2" width="11.625" style="4" customWidth="1"/>
    <col min="3" max="3" width="13.25" style="4" customWidth="1"/>
    <col min="4" max="5" width="10.625" style="4" customWidth="1"/>
    <col min="6" max="6" width="12.875" style="4" customWidth="1"/>
    <col min="7" max="7" width="11.5" style="4" bestFit="1" customWidth="1"/>
    <col min="8" max="9" width="11" style="4" customWidth="1"/>
    <col min="10" max="11" width="12.125" style="4" customWidth="1"/>
    <col min="12" max="14" width="12" style="4" customWidth="1"/>
    <col min="15" max="15" width="10.5" style="4" customWidth="1"/>
    <col min="16" max="16384" width="9.125" style="4"/>
  </cols>
  <sheetData>
    <row r="1" spans="1:15" s="1" customFormat="1" ht="51.6" customHeight="1" thickBot="1" x14ac:dyDescent="0.3">
      <c r="A1" s="119" t="s">
        <v>29</v>
      </c>
      <c r="B1" s="119"/>
      <c r="C1" s="119"/>
      <c r="D1" s="119"/>
      <c r="E1" s="119"/>
      <c r="F1" s="119"/>
      <c r="G1" s="119"/>
      <c r="H1" s="119"/>
      <c r="I1" s="119"/>
      <c r="J1" s="119"/>
      <c r="K1" s="119"/>
      <c r="L1" s="119"/>
      <c r="M1" s="119"/>
      <c r="N1" s="119"/>
      <c r="O1" s="119"/>
    </row>
    <row r="2" spans="1:15" s="2" customFormat="1" ht="55.5" customHeight="1" x14ac:dyDescent="0.25">
      <c r="A2" s="107" t="s">
        <v>1</v>
      </c>
      <c r="B2" s="109" t="s">
        <v>2</v>
      </c>
      <c r="C2" s="111" t="s">
        <v>3</v>
      </c>
      <c r="D2" s="113" t="s">
        <v>24</v>
      </c>
      <c r="E2" s="114"/>
      <c r="F2" s="114"/>
      <c r="G2" s="115"/>
      <c r="H2" s="113" t="s">
        <v>25</v>
      </c>
      <c r="I2" s="114"/>
      <c r="J2" s="114"/>
      <c r="K2" s="115"/>
      <c r="L2" s="113" t="s">
        <v>26</v>
      </c>
      <c r="M2" s="114"/>
      <c r="N2" s="114"/>
      <c r="O2" s="116"/>
    </row>
    <row r="3" spans="1:15" s="2" customFormat="1" ht="35.25" customHeight="1" x14ac:dyDescent="0.25">
      <c r="A3" s="108"/>
      <c r="B3" s="110"/>
      <c r="C3" s="112"/>
      <c r="D3" s="5" t="s">
        <v>0</v>
      </c>
      <c r="E3" s="6" t="s">
        <v>7</v>
      </c>
      <c r="F3" s="6" t="s">
        <v>8</v>
      </c>
      <c r="G3" s="7" t="s">
        <v>9</v>
      </c>
      <c r="H3" s="5" t="s">
        <v>0</v>
      </c>
      <c r="I3" s="6" t="s">
        <v>7</v>
      </c>
      <c r="J3" s="6" t="s">
        <v>8</v>
      </c>
      <c r="K3" s="7" t="s">
        <v>9</v>
      </c>
      <c r="L3" s="5" t="s">
        <v>0</v>
      </c>
      <c r="M3" s="6" t="s">
        <v>7</v>
      </c>
      <c r="N3" s="6" t="s">
        <v>8</v>
      </c>
      <c r="O3" s="8" t="s">
        <v>9</v>
      </c>
    </row>
    <row r="4" spans="1:15" s="1" customFormat="1" ht="39" customHeight="1" x14ac:dyDescent="0.25">
      <c r="A4" s="9" t="s">
        <v>10</v>
      </c>
      <c r="B4" s="26">
        <v>41432</v>
      </c>
      <c r="C4" s="11">
        <v>5274.1730675899998</v>
      </c>
      <c r="D4" s="17">
        <v>12312</v>
      </c>
      <c r="E4" s="13">
        <f>D4/B4</f>
        <v>0.29716161421123771</v>
      </c>
      <c r="F4" s="14">
        <v>1826.3088742299999</v>
      </c>
      <c r="G4" s="15">
        <f>F4/C4</f>
        <v>0.34627397524224973</v>
      </c>
      <c r="H4" s="17">
        <v>12124</v>
      </c>
      <c r="I4" s="13">
        <f>H4/B4</f>
        <v>0.29262405869859048</v>
      </c>
      <c r="J4" s="14">
        <v>1290.3866907199999</v>
      </c>
      <c r="K4" s="15">
        <f>J4/C4</f>
        <v>0.24466142354134654</v>
      </c>
      <c r="L4" s="17">
        <v>10082</v>
      </c>
      <c r="M4" s="13">
        <f>L4/B4</f>
        <v>0.24333848233249661</v>
      </c>
      <c r="N4" s="14">
        <v>654.27858145000005</v>
      </c>
      <c r="O4" s="16">
        <f>N4/C4</f>
        <v>0.12405330144939072</v>
      </c>
    </row>
    <row r="5" spans="1:15" s="1" customFormat="1" ht="39" customHeight="1" x14ac:dyDescent="0.25">
      <c r="A5" s="9" t="s">
        <v>11</v>
      </c>
      <c r="B5" s="26">
        <v>65710</v>
      </c>
      <c r="C5" s="11">
        <v>3734.0275831399999</v>
      </c>
      <c r="D5" s="17">
        <v>20294</v>
      </c>
      <c r="E5" s="13">
        <f>D5/B5</f>
        <v>0.30884188099223864</v>
      </c>
      <c r="F5" s="14">
        <v>2207.1354387800002</v>
      </c>
      <c r="G5" s="15">
        <f>F5/C5</f>
        <v>0.59108707411421602</v>
      </c>
      <c r="H5" s="17">
        <v>19420</v>
      </c>
      <c r="I5" s="13">
        <f>H5/B5</f>
        <v>0.29554101354436157</v>
      </c>
      <c r="J5" s="14">
        <v>1976.97332188</v>
      </c>
      <c r="K5" s="15">
        <f>J5/C5</f>
        <v>0.52944796948112882</v>
      </c>
      <c r="L5" s="17">
        <v>14267</v>
      </c>
      <c r="M5" s="13">
        <f>L5/B5</f>
        <v>0.21712068178359459</v>
      </c>
      <c r="N5" s="14">
        <v>1567.95842831</v>
      </c>
      <c r="O5" s="16">
        <f>N5/C5</f>
        <v>0.41991077821430561</v>
      </c>
    </row>
    <row r="6" spans="1:15" s="1" customFormat="1" ht="39" customHeight="1" x14ac:dyDescent="0.25">
      <c r="A6" s="9" t="s">
        <v>12</v>
      </c>
      <c r="B6" s="26">
        <v>58420</v>
      </c>
      <c r="C6" s="11">
        <v>2260.5995408700001</v>
      </c>
      <c r="D6" s="17">
        <v>17317</v>
      </c>
      <c r="E6" s="13">
        <f>D6/B6</f>
        <v>0.29642245806230744</v>
      </c>
      <c r="F6" s="14">
        <v>671.07971639000004</v>
      </c>
      <c r="G6" s="15">
        <f>F6/C6</f>
        <v>0.29685917574402965</v>
      </c>
      <c r="H6" s="17">
        <v>16206</v>
      </c>
      <c r="I6" s="13">
        <f>H6/B6</f>
        <v>0.27740499828825743</v>
      </c>
      <c r="J6" s="14">
        <v>538.64362003999997</v>
      </c>
      <c r="K6" s="15">
        <f>J6/C6</f>
        <v>0.23827467461693858</v>
      </c>
      <c r="L6" s="17">
        <v>13045</v>
      </c>
      <c r="M6" s="13">
        <f>L6/B6</f>
        <v>0.22329681615884972</v>
      </c>
      <c r="N6" s="14">
        <v>377.97863375999998</v>
      </c>
      <c r="O6" s="16">
        <f>N6/C6</f>
        <v>0.16720282691667429</v>
      </c>
    </row>
    <row r="7" spans="1:15" s="3" customFormat="1" ht="39" customHeight="1" thickBot="1" x14ac:dyDescent="0.3">
      <c r="A7" s="18" t="s">
        <v>13</v>
      </c>
      <c r="B7" s="19">
        <f>SUM(B4:B6)</f>
        <v>165562</v>
      </c>
      <c r="C7" s="20">
        <f>SUM(C4:C6)</f>
        <v>11268.800191599999</v>
      </c>
      <c r="D7" s="21">
        <f>SUM(D4:D6)</f>
        <v>49923</v>
      </c>
      <c r="E7" s="22">
        <f>D7/B7</f>
        <v>0.30153658448194637</v>
      </c>
      <c r="F7" s="23">
        <f>SUM(F4:F6)</f>
        <v>4704.5240293999996</v>
      </c>
      <c r="G7" s="24">
        <f>F7/C7</f>
        <v>0.41748224739194956</v>
      </c>
      <c r="H7" s="21">
        <f>SUM(H4:H6)</f>
        <v>47750</v>
      </c>
      <c r="I7" s="22">
        <f>H7/B7</f>
        <v>0.28841159203198802</v>
      </c>
      <c r="J7" s="29">
        <f>SUM(J4:J6)</f>
        <v>3806.00363264</v>
      </c>
      <c r="K7" s="24">
        <f>J7/C7</f>
        <v>0.33774701546994107</v>
      </c>
      <c r="L7" s="21">
        <f>SUM(L4:L6)</f>
        <v>37394</v>
      </c>
      <c r="M7" s="22">
        <f>L7/B7</f>
        <v>0.22586100675275728</v>
      </c>
      <c r="N7" s="23">
        <f>SUM(N4:N6)</f>
        <v>2600.21564352</v>
      </c>
      <c r="O7" s="25">
        <f>N7/C7</f>
        <v>0.23074467550309885</v>
      </c>
    </row>
    <row r="8" spans="1:15" s="30" customFormat="1" ht="22.5" customHeight="1" x14ac:dyDescent="0.25">
      <c r="A8" s="103" t="s">
        <v>18</v>
      </c>
      <c r="B8" s="104"/>
      <c r="C8" s="104"/>
      <c r="D8" s="104"/>
      <c r="E8" s="104"/>
      <c r="F8" s="104"/>
      <c r="G8" s="104"/>
      <c r="H8" s="104"/>
      <c r="I8" s="104"/>
      <c r="J8" s="104"/>
      <c r="K8" s="104"/>
      <c r="L8" s="104"/>
      <c r="M8" s="104"/>
      <c r="N8" s="104"/>
      <c r="O8" s="104"/>
    </row>
    <row r="9" spans="1:15" s="31" customFormat="1" ht="347.25" customHeight="1" x14ac:dyDescent="0.2">
      <c r="A9" s="117" t="s">
        <v>49</v>
      </c>
      <c r="B9" s="117"/>
      <c r="C9" s="117"/>
      <c r="D9" s="117"/>
      <c r="E9" s="117"/>
      <c r="F9" s="117"/>
      <c r="G9" s="117"/>
      <c r="H9" s="118"/>
      <c r="I9" s="118"/>
      <c r="J9" s="118"/>
      <c r="K9" s="118"/>
      <c r="L9" s="118"/>
      <c r="M9" s="118"/>
      <c r="N9" s="118"/>
      <c r="O9" s="118"/>
    </row>
  </sheetData>
  <mergeCells count="9">
    <mergeCell ref="A8:O8"/>
    <mergeCell ref="A9:O9"/>
    <mergeCell ref="A1:O1"/>
    <mergeCell ref="A2:A3"/>
    <mergeCell ref="B2:B3"/>
    <mergeCell ref="C2:C3"/>
    <mergeCell ref="D2:G2"/>
    <mergeCell ref="H2:K2"/>
    <mergeCell ref="L2:O2"/>
  </mergeCells>
  <phoneticPr fontId="29" type="noConversion"/>
  <printOptions horizontalCentered="1"/>
  <pageMargins left="0.39370078740157483" right="0.39370078740157483" top="0.46" bottom="0.98425196850393704" header="0.39370078740157483" footer="0.39370078740157483"/>
  <pageSetup scale="7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325FF-89FB-45F2-9D0B-89CE8718814E}">
  <sheetPr>
    <tabColor indexed="42"/>
  </sheetPr>
  <dimension ref="A1:O10"/>
  <sheetViews>
    <sheetView topLeftCell="A4" zoomScaleNormal="100" workbookViewId="0">
      <selection activeCell="F10" sqref="F10"/>
    </sheetView>
  </sheetViews>
  <sheetFormatPr defaultColWidth="9.125" defaultRowHeight="12.75" x14ac:dyDescent="0.2"/>
  <cols>
    <col min="1" max="1" width="7.875" style="4" customWidth="1"/>
    <col min="2" max="2" width="11.625" style="4" customWidth="1"/>
    <col min="3" max="3" width="13.25" style="4" customWidth="1"/>
    <col min="4" max="5" width="10.625" style="4" customWidth="1"/>
    <col min="6" max="6" width="12.875" style="4" customWidth="1"/>
    <col min="7" max="7" width="11.5" style="4" bestFit="1" customWidth="1"/>
    <col min="8" max="9" width="11" style="4" customWidth="1"/>
    <col min="10" max="11" width="12.125" style="4" customWidth="1"/>
    <col min="12" max="14" width="12" style="4" customWidth="1"/>
    <col min="15" max="15" width="10.5" style="4" customWidth="1"/>
    <col min="16" max="16384" width="9.125" style="4"/>
  </cols>
  <sheetData>
    <row r="1" spans="1:15" s="1" customFormat="1" ht="51.6" customHeight="1" thickBot="1" x14ac:dyDescent="0.3">
      <c r="A1" s="119" t="s">
        <v>30</v>
      </c>
      <c r="B1" s="119"/>
      <c r="C1" s="119"/>
      <c r="D1" s="119"/>
      <c r="E1" s="119"/>
      <c r="F1" s="119"/>
      <c r="G1" s="119"/>
      <c r="H1" s="119"/>
      <c r="I1" s="119"/>
      <c r="J1" s="119"/>
      <c r="K1" s="119"/>
      <c r="L1" s="119"/>
      <c r="M1" s="119"/>
      <c r="N1" s="119"/>
      <c r="O1" s="119"/>
    </row>
    <row r="2" spans="1:15" s="2" customFormat="1" ht="55.5" customHeight="1" x14ac:dyDescent="0.25">
      <c r="A2" s="107" t="s">
        <v>1</v>
      </c>
      <c r="B2" s="109" t="s">
        <v>2</v>
      </c>
      <c r="C2" s="111" t="s">
        <v>3</v>
      </c>
      <c r="D2" s="113" t="s">
        <v>24</v>
      </c>
      <c r="E2" s="114"/>
      <c r="F2" s="114"/>
      <c r="G2" s="115"/>
      <c r="H2" s="113" t="s">
        <v>25</v>
      </c>
      <c r="I2" s="114"/>
      <c r="J2" s="114"/>
      <c r="K2" s="115"/>
      <c r="L2" s="113" t="s">
        <v>26</v>
      </c>
      <c r="M2" s="114"/>
      <c r="N2" s="114"/>
      <c r="O2" s="116"/>
    </row>
    <row r="3" spans="1:15" s="2" customFormat="1" ht="35.25" customHeight="1" x14ac:dyDescent="0.25">
      <c r="A3" s="108"/>
      <c r="B3" s="110"/>
      <c r="C3" s="112"/>
      <c r="D3" s="5" t="s">
        <v>0</v>
      </c>
      <c r="E3" s="6" t="s">
        <v>7</v>
      </c>
      <c r="F3" s="6" t="s">
        <v>8</v>
      </c>
      <c r="G3" s="7" t="s">
        <v>9</v>
      </c>
      <c r="H3" s="5" t="s">
        <v>0</v>
      </c>
      <c r="I3" s="6" t="s">
        <v>7</v>
      </c>
      <c r="J3" s="6" t="s">
        <v>8</v>
      </c>
      <c r="K3" s="7" t="s">
        <v>9</v>
      </c>
      <c r="L3" s="5" t="s">
        <v>0</v>
      </c>
      <c r="M3" s="6" t="s">
        <v>7</v>
      </c>
      <c r="N3" s="6" t="s">
        <v>8</v>
      </c>
      <c r="O3" s="8" t="s">
        <v>9</v>
      </c>
    </row>
    <row r="4" spans="1:15" s="1" customFormat="1" ht="39" customHeight="1" x14ac:dyDescent="0.25">
      <c r="A4" s="9" t="s">
        <v>10</v>
      </c>
      <c r="B4" s="26">
        <v>41519</v>
      </c>
      <c r="C4" s="11">
        <v>5523.4905752100003</v>
      </c>
      <c r="D4" s="17">
        <v>12165</v>
      </c>
      <c r="E4" s="13">
        <f>D4/B4</f>
        <v>0.29299838628097979</v>
      </c>
      <c r="F4" s="14">
        <v>1217.0332986999999</v>
      </c>
      <c r="G4" s="15">
        <f>F4/C4</f>
        <v>0.22033771618298253</v>
      </c>
      <c r="H4" s="17">
        <v>11987</v>
      </c>
      <c r="I4" s="13">
        <f>H4/B4</f>
        <v>0.28871119246609983</v>
      </c>
      <c r="J4" s="14">
        <v>950.17616424000005</v>
      </c>
      <c r="K4" s="15">
        <f>J4/C4</f>
        <v>0.17202458324170758</v>
      </c>
      <c r="L4" s="17">
        <v>9934</v>
      </c>
      <c r="M4" s="13">
        <f>L4/B4</f>
        <v>0.23926395144391724</v>
      </c>
      <c r="N4" s="14">
        <v>639.08008528000005</v>
      </c>
      <c r="O4" s="16">
        <f>N4/C4</f>
        <v>0.11570221340618519</v>
      </c>
    </row>
    <row r="5" spans="1:15" s="1" customFormat="1" ht="39" customHeight="1" x14ac:dyDescent="0.25">
      <c r="A5" s="9" t="s">
        <v>11</v>
      </c>
      <c r="B5" s="26">
        <v>60039</v>
      </c>
      <c r="C5" s="11">
        <v>3732.7344858199999</v>
      </c>
      <c r="D5" s="17">
        <v>18545</v>
      </c>
      <c r="E5" s="13">
        <f>D5/B5</f>
        <v>0.30888255966954814</v>
      </c>
      <c r="F5" s="14">
        <v>1247.95370759</v>
      </c>
      <c r="G5" s="15">
        <f>F5/C5</f>
        <v>0.33432694244146111</v>
      </c>
      <c r="H5" s="17">
        <v>17854</v>
      </c>
      <c r="I5" s="13">
        <f>H5/B5</f>
        <v>0.29737337397358382</v>
      </c>
      <c r="J5" s="14">
        <v>856.43534390000002</v>
      </c>
      <c r="K5" s="15">
        <f>J5/C5</f>
        <v>0.2294391275761635</v>
      </c>
      <c r="L5" s="17">
        <v>13216</v>
      </c>
      <c r="M5" s="13">
        <f>L5/B5</f>
        <v>0.22012358633554857</v>
      </c>
      <c r="N5" s="14">
        <v>557.58276953999996</v>
      </c>
      <c r="O5" s="16">
        <f>N5/C5</f>
        <v>0.14937648837820064</v>
      </c>
    </row>
    <row r="6" spans="1:15" s="1" customFormat="1" ht="39" customHeight="1" x14ac:dyDescent="0.25">
      <c r="A6" s="9" t="s">
        <v>12</v>
      </c>
      <c r="B6" s="26">
        <v>52614</v>
      </c>
      <c r="C6" s="11">
        <v>2277.64516525</v>
      </c>
      <c r="D6" s="17">
        <v>15328</v>
      </c>
      <c r="E6" s="13">
        <f>D6/B6</f>
        <v>0.29132930398753182</v>
      </c>
      <c r="F6" s="14">
        <v>544.23410056</v>
      </c>
      <c r="G6" s="15">
        <f>F6/C6</f>
        <v>0.23894595561388224</v>
      </c>
      <c r="H6" s="17">
        <v>14371</v>
      </c>
      <c r="I6" s="13">
        <f>H6/B6</f>
        <v>0.27314022883643135</v>
      </c>
      <c r="J6" s="14">
        <v>468.82379092000002</v>
      </c>
      <c r="K6" s="15">
        <f>J6/C6</f>
        <v>0.20583706280189643</v>
      </c>
      <c r="L6" s="17">
        <v>11540</v>
      </c>
      <c r="M6" s="13">
        <f>L6/B6</f>
        <v>0.21933325730794084</v>
      </c>
      <c r="N6" s="14">
        <v>357.64963368999997</v>
      </c>
      <c r="O6" s="16">
        <f>N6/C6</f>
        <v>0.15702605442966067</v>
      </c>
    </row>
    <row r="7" spans="1:15" s="3" customFormat="1" ht="39" customHeight="1" thickBot="1" x14ac:dyDescent="0.3">
      <c r="A7" s="18" t="s">
        <v>13</v>
      </c>
      <c r="B7" s="19">
        <f>SUM(B4:B6)</f>
        <v>154172</v>
      </c>
      <c r="C7" s="20">
        <f>SUM(C4:C6)</f>
        <v>11533.87022628</v>
      </c>
      <c r="D7" s="21">
        <f>SUM(D4:D6)</f>
        <v>46038</v>
      </c>
      <c r="E7" s="22">
        <f>D7/B7</f>
        <v>0.29861453441610669</v>
      </c>
      <c r="F7" s="23">
        <f>SUM(F4:F6)</f>
        <v>3009.2211068500001</v>
      </c>
      <c r="G7" s="24">
        <f>F7/C7</f>
        <v>0.2609029794694126</v>
      </c>
      <c r="H7" s="21">
        <f>SUM(H4:H6)</f>
        <v>44212</v>
      </c>
      <c r="I7" s="22">
        <f>H7/B7</f>
        <v>0.28677061982720597</v>
      </c>
      <c r="J7" s="29">
        <f>SUM(J4:J6)</f>
        <v>2275.43529906</v>
      </c>
      <c r="K7" s="24">
        <f>J7/C7</f>
        <v>0.19728289415597947</v>
      </c>
      <c r="L7" s="21">
        <f>SUM(L4:L6)</f>
        <v>34690</v>
      </c>
      <c r="M7" s="22">
        <f>L7/B7</f>
        <v>0.22500843214072594</v>
      </c>
      <c r="N7" s="23">
        <f>SUM(N4:N6)</f>
        <v>1554.3124885100001</v>
      </c>
      <c r="O7" s="25">
        <f>N7/C7</f>
        <v>0.13476070547148075</v>
      </c>
    </row>
    <row r="8" spans="1:15" s="30" customFormat="1" ht="22.5" customHeight="1" x14ac:dyDescent="0.25">
      <c r="A8" s="103" t="s">
        <v>18</v>
      </c>
      <c r="B8" s="104"/>
      <c r="C8" s="104"/>
      <c r="D8" s="104"/>
      <c r="E8" s="104"/>
      <c r="F8" s="104"/>
      <c r="G8" s="104"/>
      <c r="H8" s="104"/>
      <c r="I8" s="104"/>
      <c r="J8" s="104"/>
      <c r="K8" s="104"/>
      <c r="L8" s="104"/>
      <c r="M8" s="104"/>
      <c r="N8" s="104"/>
      <c r="O8" s="104"/>
    </row>
    <row r="9" spans="1:15" s="31" customFormat="1" ht="350.25" customHeight="1" x14ac:dyDescent="0.2">
      <c r="A9" s="105" t="s">
        <v>50</v>
      </c>
      <c r="B9" s="105"/>
      <c r="C9" s="105"/>
      <c r="D9" s="105"/>
      <c r="E9" s="105"/>
      <c r="F9" s="105"/>
      <c r="G9" s="105"/>
      <c r="H9" s="106"/>
      <c r="I9" s="106"/>
      <c r="J9" s="106"/>
      <c r="K9" s="106"/>
      <c r="L9" s="106"/>
      <c r="M9" s="106"/>
      <c r="N9" s="106"/>
      <c r="O9" s="106"/>
    </row>
    <row r="10" spans="1:15" s="31" customFormat="1" ht="13.5" customHeight="1" x14ac:dyDescent="0.2">
      <c r="A10" s="32"/>
      <c r="B10" s="32"/>
      <c r="C10" s="32"/>
      <c r="D10" s="32"/>
      <c r="E10" s="32"/>
      <c r="F10" s="32"/>
      <c r="G10" s="32"/>
      <c r="H10" s="33"/>
      <c r="I10" s="33"/>
      <c r="J10" s="33"/>
      <c r="K10" s="33"/>
      <c r="L10" s="33"/>
      <c r="M10" s="33"/>
      <c r="N10" s="33"/>
      <c r="O10" s="33"/>
    </row>
  </sheetData>
  <mergeCells count="9">
    <mergeCell ref="A8:O8"/>
    <mergeCell ref="A9:O9"/>
    <mergeCell ref="A1:O1"/>
    <mergeCell ref="A2:A3"/>
    <mergeCell ref="B2:B3"/>
    <mergeCell ref="C2:C3"/>
    <mergeCell ref="D2:G2"/>
    <mergeCell ref="H2:K2"/>
    <mergeCell ref="L2:O2"/>
  </mergeCells>
  <phoneticPr fontId="29" type="noConversion"/>
  <printOptions horizontalCentered="1"/>
  <pageMargins left="0.39370078740157483" right="0.39370078740157483" top="0.46" bottom="0.98425196850393704" header="0.39370078740157483" footer="0.39370078740157483"/>
  <pageSetup scale="74"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5ECE0-7C02-44D4-9E14-F8D6CC91C38C}">
  <sheetPr>
    <tabColor indexed="42"/>
  </sheetPr>
  <dimension ref="A1:O10"/>
  <sheetViews>
    <sheetView zoomScaleNormal="100" workbookViewId="0">
      <selection activeCell="S7" sqref="S7"/>
    </sheetView>
  </sheetViews>
  <sheetFormatPr defaultColWidth="9.125" defaultRowHeight="12.75" x14ac:dyDescent="0.2"/>
  <cols>
    <col min="1" max="1" width="7.875" style="4" customWidth="1"/>
    <col min="2" max="2" width="11.625" style="4" customWidth="1"/>
    <col min="3" max="3" width="13.25" style="4" customWidth="1"/>
    <col min="4" max="5" width="10.625" style="4" customWidth="1"/>
    <col min="6" max="6" width="12.875" style="4" customWidth="1"/>
    <col min="7" max="7" width="11.5" style="4" bestFit="1" customWidth="1"/>
    <col min="8" max="9" width="11" style="4" customWidth="1"/>
    <col min="10" max="11" width="12.125" style="4" customWidth="1"/>
    <col min="12" max="14" width="12" style="4" customWidth="1"/>
    <col min="15" max="15" width="10.5" style="4" customWidth="1"/>
    <col min="16" max="16384" width="9.125" style="4"/>
  </cols>
  <sheetData>
    <row r="1" spans="1:15" ht="51.6" customHeight="1" thickBot="1" x14ac:dyDescent="0.25">
      <c r="A1" s="119" t="s">
        <v>31</v>
      </c>
      <c r="B1" s="119"/>
      <c r="C1" s="119"/>
      <c r="D1" s="119"/>
      <c r="E1" s="119"/>
      <c r="F1" s="119"/>
      <c r="G1" s="119"/>
      <c r="H1" s="119"/>
      <c r="I1" s="119"/>
      <c r="J1" s="119"/>
      <c r="K1" s="119"/>
      <c r="L1" s="119"/>
      <c r="M1" s="119"/>
      <c r="N1" s="119"/>
      <c r="O1" s="119"/>
    </row>
    <row r="2" spans="1:15" ht="55.5" customHeight="1" x14ac:dyDescent="0.2">
      <c r="A2" s="107" t="s">
        <v>14</v>
      </c>
      <c r="B2" s="109" t="s">
        <v>15</v>
      </c>
      <c r="C2" s="111" t="s">
        <v>16</v>
      </c>
      <c r="D2" s="113" t="s">
        <v>24</v>
      </c>
      <c r="E2" s="114"/>
      <c r="F2" s="114"/>
      <c r="G2" s="115"/>
      <c r="H2" s="113" t="s">
        <v>27</v>
      </c>
      <c r="I2" s="114"/>
      <c r="J2" s="114"/>
      <c r="K2" s="115"/>
      <c r="L2" s="113" t="s">
        <v>26</v>
      </c>
      <c r="M2" s="114"/>
      <c r="N2" s="114"/>
      <c r="O2" s="115"/>
    </row>
    <row r="3" spans="1:15" ht="35.25" customHeight="1" x14ac:dyDescent="0.2">
      <c r="A3" s="108"/>
      <c r="B3" s="110"/>
      <c r="C3" s="112"/>
      <c r="D3" s="5" t="s">
        <v>0</v>
      </c>
      <c r="E3" s="6" t="s">
        <v>7</v>
      </c>
      <c r="F3" s="6" t="s">
        <v>8</v>
      </c>
      <c r="G3" s="7" t="s">
        <v>9</v>
      </c>
      <c r="H3" s="5" t="s">
        <v>0</v>
      </c>
      <c r="I3" s="6" t="s">
        <v>7</v>
      </c>
      <c r="J3" s="6" t="s">
        <v>8</v>
      </c>
      <c r="K3" s="7" t="s">
        <v>9</v>
      </c>
      <c r="L3" s="5" t="s">
        <v>0</v>
      </c>
      <c r="M3" s="6" t="s">
        <v>7</v>
      </c>
      <c r="N3" s="6" t="s">
        <v>8</v>
      </c>
      <c r="O3" s="8" t="s">
        <v>9</v>
      </c>
    </row>
    <row r="4" spans="1:15" ht="39" customHeight="1" x14ac:dyDescent="0.2">
      <c r="A4" s="9" t="s">
        <v>10</v>
      </c>
      <c r="B4" s="26">
        <v>41656</v>
      </c>
      <c r="C4" s="11">
        <v>4350.4574911600002</v>
      </c>
      <c r="D4" s="17">
        <v>12282</v>
      </c>
      <c r="E4" s="13">
        <f>D4/B4</f>
        <v>0.2948434799308623</v>
      </c>
      <c r="F4" s="14">
        <v>1027.8775849799999</v>
      </c>
      <c r="G4" s="15">
        <f>F4/C4</f>
        <v>0.23626884921151775</v>
      </c>
      <c r="H4" s="17">
        <v>12169</v>
      </c>
      <c r="I4" s="13">
        <f>H4/B4</f>
        <v>0.29213078548108318</v>
      </c>
      <c r="J4" s="14">
        <v>935.96944269000005</v>
      </c>
      <c r="K4" s="15">
        <f>J4/C4</f>
        <v>0.21514276247770769</v>
      </c>
      <c r="L4" s="17">
        <v>10075</v>
      </c>
      <c r="M4" s="13">
        <f>L4/B4</f>
        <v>0.24186191665066256</v>
      </c>
      <c r="N4" s="14">
        <v>583.70478946000003</v>
      </c>
      <c r="O4" s="16">
        <f>N4/C4</f>
        <v>0.13417089826669282</v>
      </c>
    </row>
    <row r="5" spans="1:15" ht="39" customHeight="1" x14ac:dyDescent="0.2">
      <c r="A5" s="9" t="s">
        <v>11</v>
      </c>
      <c r="B5" s="26">
        <v>60171</v>
      </c>
      <c r="C5" s="11">
        <v>3477.1336521799999</v>
      </c>
      <c r="D5" s="17">
        <v>16966</v>
      </c>
      <c r="E5" s="13">
        <f>D5/B5</f>
        <v>0.28196307191171827</v>
      </c>
      <c r="F5" s="14">
        <v>1668.4987506099999</v>
      </c>
      <c r="G5" s="15">
        <f>F5/C5</f>
        <v>0.47984889783109985</v>
      </c>
      <c r="H5" s="17">
        <v>16749</v>
      </c>
      <c r="I5" s="13">
        <f>H5/B5</f>
        <v>0.27835668345216136</v>
      </c>
      <c r="J5" s="14">
        <v>1535.3278791299999</v>
      </c>
      <c r="K5" s="15">
        <f>J5/C5</f>
        <v>0.44154986052015033</v>
      </c>
      <c r="L5" s="17">
        <v>13294</v>
      </c>
      <c r="M5" s="13">
        <f>L5/B5</f>
        <v>0.22093699622741853</v>
      </c>
      <c r="N5" s="14">
        <v>813.62130902000001</v>
      </c>
      <c r="O5" s="16">
        <f>N5/C5</f>
        <v>0.2339919572863981</v>
      </c>
    </row>
    <row r="6" spans="1:15" ht="39" customHeight="1" x14ac:dyDescent="0.2">
      <c r="A6" s="9" t="s">
        <v>12</v>
      </c>
      <c r="B6" s="26">
        <v>54896</v>
      </c>
      <c r="C6" s="11">
        <v>2139.0821333399999</v>
      </c>
      <c r="D6" s="17">
        <v>15139</v>
      </c>
      <c r="E6" s="13">
        <f>D6/B6</f>
        <v>0.27577601282424952</v>
      </c>
      <c r="F6" s="14">
        <v>499.74286426999998</v>
      </c>
      <c r="G6" s="15">
        <f>F6/C6</f>
        <v>0.23362490690794224</v>
      </c>
      <c r="H6" s="17">
        <v>14604</v>
      </c>
      <c r="I6" s="13">
        <f>H6/B6</f>
        <v>0.26603031186243076</v>
      </c>
      <c r="J6" s="14">
        <v>441.30080951000002</v>
      </c>
      <c r="K6" s="15">
        <f>J6/C6</f>
        <v>0.20630381724564512</v>
      </c>
      <c r="L6" s="17">
        <v>12345</v>
      </c>
      <c r="M6" s="13">
        <f>L6/B6</f>
        <v>0.22487977266103176</v>
      </c>
      <c r="N6" s="14">
        <v>334.63038175000003</v>
      </c>
      <c r="O6" s="16">
        <f>N6/C6</f>
        <v>0.15643643436332308</v>
      </c>
    </row>
    <row r="7" spans="1:15" ht="39" customHeight="1" thickBot="1" x14ac:dyDescent="0.25">
      <c r="A7" s="18" t="s">
        <v>13</v>
      </c>
      <c r="B7" s="19">
        <f>SUM(B4:B6)</f>
        <v>156723</v>
      </c>
      <c r="C7" s="20">
        <f>SUM(C4:C6)</f>
        <v>9966.6732766799996</v>
      </c>
      <c r="D7" s="21">
        <f>SUM(D4:D6)</f>
        <v>44387</v>
      </c>
      <c r="E7" s="13">
        <f>D7/B7</f>
        <v>0.2832194381169324</v>
      </c>
      <c r="F7" s="23">
        <f>SUM(F4:F6)</f>
        <v>3196.1191998600002</v>
      </c>
      <c r="G7" s="24">
        <f>F7/C7</f>
        <v>0.3206806434939804</v>
      </c>
      <c r="H7" s="21">
        <f>SUM(H4:H6)</f>
        <v>43522</v>
      </c>
      <c r="I7" s="22">
        <f>H7/B7</f>
        <v>0.27770014611767257</v>
      </c>
      <c r="J7" s="14">
        <f>SUM(J4:J6)</f>
        <v>2912.5981313299999</v>
      </c>
      <c r="K7" s="24">
        <f>J7/C7</f>
        <v>0.29223373240747147</v>
      </c>
      <c r="L7" s="21">
        <f>SUM(L4:L6)</f>
        <v>35714</v>
      </c>
      <c r="M7" s="22">
        <f>L7/B7</f>
        <v>0.22787976238331323</v>
      </c>
      <c r="N7" s="23">
        <f>SUM(N4:N6)</f>
        <v>1731.9564802299999</v>
      </c>
      <c r="O7" s="25">
        <f>N7/C7</f>
        <v>0.17377478243241182</v>
      </c>
    </row>
    <row r="8" spans="1:15" s="3" customFormat="1" ht="24.75" customHeight="1" x14ac:dyDescent="0.25">
      <c r="A8" s="103" t="s">
        <v>19</v>
      </c>
      <c r="B8" s="104"/>
      <c r="C8" s="104"/>
      <c r="D8" s="104"/>
      <c r="E8" s="104"/>
      <c r="F8" s="104"/>
      <c r="G8" s="104"/>
      <c r="H8" s="104"/>
      <c r="I8" s="104"/>
      <c r="J8" s="104"/>
      <c r="K8" s="104"/>
      <c r="L8" s="104"/>
      <c r="M8" s="104"/>
      <c r="N8" s="104"/>
      <c r="O8" s="104"/>
    </row>
    <row r="9" spans="1:15" ht="292.5" customHeight="1" x14ac:dyDescent="0.2">
      <c r="A9" s="105" t="s">
        <v>28</v>
      </c>
      <c r="B9" s="105"/>
      <c r="C9" s="105"/>
      <c r="D9" s="105"/>
      <c r="E9" s="105"/>
      <c r="F9" s="105"/>
      <c r="G9" s="105"/>
      <c r="H9" s="106"/>
      <c r="I9" s="106"/>
      <c r="J9" s="106"/>
      <c r="K9" s="106"/>
      <c r="L9" s="106"/>
      <c r="M9" s="106"/>
      <c r="N9" s="106"/>
      <c r="O9" s="106"/>
    </row>
    <row r="10" spans="1:15" ht="10.5" customHeight="1" x14ac:dyDescent="0.2">
      <c r="A10" s="28"/>
      <c r="B10" s="28"/>
      <c r="C10" s="28"/>
      <c r="D10" s="28"/>
      <c r="E10" s="28"/>
      <c r="F10" s="28"/>
      <c r="G10" s="28"/>
      <c r="H10" s="28"/>
      <c r="I10" s="28"/>
      <c r="J10" s="28"/>
      <c r="K10" s="28"/>
      <c r="L10" s="28"/>
      <c r="M10" s="28"/>
      <c r="N10" s="28"/>
      <c r="O10" s="28"/>
    </row>
  </sheetData>
  <mergeCells count="9">
    <mergeCell ref="H2:K2"/>
    <mergeCell ref="L2:O2"/>
    <mergeCell ref="A8:O8"/>
    <mergeCell ref="A9:O9"/>
    <mergeCell ref="A1:O1"/>
    <mergeCell ref="A2:A3"/>
    <mergeCell ref="B2:B3"/>
    <mergeCell ref="C2:C3"/>
    <mergeCell ref="D2:G2"/>
  </mergeCells>
  <phoneticPr fontId="29" type="noConversion"/>
  <printOptions horizontalCentered="1"/>
  <pageMargins left="0.39370078740157483" right="0.39370078740157483" top="0.46" bottom="0.98425196850393704" header="0.39370078740157483" footer="0.39370078740157483"/>
  <pageSetup scale="7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92C9E-E852-4DEB-A073-26E9D7080D82}">
  <sheetPr>
    <tabColor indexed="42"/>
  </sheetPr>
  <dimension ref="A1:O9"/>
  <sheetViews>
    <sheetView zoomScaleNormal="100" workbookViewId="0">
      <selection activeCell="U7" sqref="U7"/>
    </sheetView>
  </sheetViews>
  <sheetFormatPr defaultColWidth="9.125" defaultRowHeight="12.75" x14ac:dyDescent="0.2"/>
  <cols>
    <col min="1" max="1" width="7.875" style="4" customWidth="1"/>
    <col min="2" max="2" width="11.625" style="4" customWidth="1"/>
    <col min="3" max="3" width="13.25" style="4" customWidth="1"/>
    <col min="4" max="5" width="10.625" style="4" customWidth="1"/>
    <col min="6" max="6" width="12.875" style="4" customWidth="1"/>
    <col min="7" max="7" width="11.5" style="4" bestFit="1" customWidth="1"/>
    <col min="8" max="9" width="11" style="4" customWidth="1"/>
    <col min="10" max="11" width="12.125" style="4" customWidth="1"/>
    <col min="12" max="14" width="12" style="4" customWidth="1"/>
    <col min="15" max="15" width="10.5" style="4" customWidth="1"/>
    <col min="16" max="16384" width="9.125" style="4"/>
  </cols>
  <sheetData>
    <row r="1" spans="1:15" ht="51.6" customHeight="1" thickBot="1" x14ac:dyDescent="0.25">
      <c r="A1" s="119" t="s">
        <v>32</v>
      </c>
      <c r="B1" s="119"/>
      <c r="C1" s="119"/>
      <c r="D1" s="119"/>
      <c r="E1" s="119"/>
      <c r="F1" s="119"/>
      <c r="G1" s="119"/>
      <c r="H1" s="119"/>
      <c r="I1" s="119"/>
      <c r="J1" s="119"/>
      <c r="K1" s="119"/>
      <c r="L1" s="119"/>
      <c r="M1" s="119"/>
      <c r="N1" s="119"/>
      <c r="O1" s="119"/>
    </row>
    <row r="2" spans="1:15" ht="55.5" customHeight="1" x14ac:dyDescent="0.2">
      <c r="A2" s="107" t="s">
        <v>1</v>
      </c>
      <c r="B2" s="109" t="s">
        <v>2</v>
      </c>
      <c r="C2" s="111" t="s">
        <v>3</v>
      </c>
      <c r="D2" s="113" t="s">
        <v>4</v>
      </c>
      <c r="E2" s="114"/>
      <c r="F2" s="114"/>
      <c r="G2" s="115"/>
      <c r="H2" s="113" t="s">
        <v>5</v>
      </c>
      <c r="I2" s="114"/>
      <c r="J2" s="114"/>
      <c r="K2" s="115"/>
      <c r="L2" s="113" t="s">
        <v>17</v>
      </c>
      <c r="M2" s="114"/>
      <c r="N2" s="114"/>
      <c r="O2" s="115"/>
    </row>
    <row r="3" spans="1:15" ht="35.25" customHeight="1" x14ac:dyDescent="0.2">
      <c r="A3" s="108"/>
      <c r="B3" s="110"/>
      <c r="C3" s="112"/>
      <c r="D3" s="5" t="s">
        <v>0</v>
      </c>
      <c r="E3" s="6" t="s">
        <v>7</v>
      </c>
      <c r="F3" s="6" t="s">
        <v>8</v>
      </c>
      <c r="G3" s="7" t="s">
        <v>9</v>
      </c>
      <c r="H3" s="5" t="s">
        <v>0</v>
      </c>
      <c r="I3" s="6" t="s">
        <v>7</v>
      </c>
      <c r="J3" s="6" t="s">
        <v>8</v>
      </c>
      <c r="K3" s="7" t="s">
        <v>9</v>
      </c>
      <c r="L3" s="5" t="s">
        <v>0</v>
      </c>
      <c r="M3" s="6" t="s">
        <v>7</v>
      </c>
      <c r="N3" s="6" t="s">
        <v>8</v>
      </c>
      <c r="O3" s="8" t="s">
        <v>9</v>
      </c>
    </row>
    <row r="4" spans="1:15" ht="39" customHeight="1" x14ac:dyDescent="0.2">
      <c r="A4" s="9" t="s">
        <v>10</v>
      </c>
      <c r="B4" s="26">
        <v>40057</v>
      </c>
      <c r="C4" s="11">
        <v>3792.2856921299999</v>
      </c>
      <c r="D4" s="17">
        <v>11677</v>
      </c>
      <c r="E4" s="13">
        <f>D4/B4</f>
        <v>0.29150959882167909</v>
      </c>
      <c r="F4" s="14">
        <v>870.18338811000001</v>
      </c>
      <c r="G4" s="15">
        <f>F4/C4</f>
        <v>0.22946145379180205</v>
      </c>
      <c r="H4" s="17">
        <v>11608</v>
      </c>
      <c r="I4" s="13">
        <f>H4/B4</f>
        <v>0.28978705344883543</v>
      </c>
      <c r="J4" s="14">
        <v>746.24081582999997</v>
      </c>
      <c r="K4" s="15">
        <f>J4/C4</f>
        <v>0.19677863863965941</v>
      </c>
      <c r="L4" s="17">
        <v>9584</v>
      </c>
      <c r="M4" s="13">
        <f>L4/B4</f>
        <v>0.23925905584542029</v>
      </c>
      <c r="N4" s="14">
        <v>483.08015454000002</v>
      </c>
      <c r="O4" s="16">
        <f>N4/C4</f>
        <v>0.12738495824365756</v>
      </c>
    </row>
    <row r="5" spans="1:15" ht="39" customHeight="1" x14ac:dyDescent="0.2">
      <c r="A5" s="9" t="s">
        <v>11</v>
      </c>
      <c r="B5" s="26">
        <v>58125</v>
      </c>
      <c r="C5" s="11">
        <v>2979.2321109599998</v>
      </c>
      <c r="D5" s="17">
        <v>16410</v>
      </c>
      <c r="E5" s="13">
        <f>D5/B5</f>
        <v>0.2823225806451613</v>
      </c>
      <c r="F5" s="14">
        <v>793.84248045000004</v>
      </c>
      <c r="G5" s="15">
        <f>F5/C5</f>
        <v>0.26645875543889719</v>
      </c>
      <c r="H5" s="17">
        <v>16257</v>
      </c>
      <c r="I5" s="13">
        <f>H5/B5</f>
        <v>0.27969032258064513</v>
      </c>
      <c r="J5" s="14">
        <v>779.07943926999997</v>
      </c>
      <c r="K5" s="15">
        <f>J5/C5</f>
        <v>0.26150343788385011</v>
      </c>
      <c r="L5" s="17">
        <v>12921</v>
      </c>
      <c r="M5" s="13">
        <f>L5/B5</f>
        <v>0.22229677419354837</v>
      </c>
      <c r="N5" s="14">
        <v>489.92214072000002</v>
      </c>
      <c r="O5" s="16">
        <f>N5/C5</f>
        <v>0.16444577745979386</v>
      </c>
    </row>
    <row r="6" spans="1:15" ht="39" customHeight="1" x14ac:dyDescent="0.2">
      <c r="A6" s="9" t="s">
        <v>12</v>
      </c>
      <c r="B6" s="26">
        <v>50639</v>
      </c>
      <c r="C6" s="11">
        <v>1828.6280702199999</v>
      </c>
      <c r="D6" s="17">
        <v>14270</v>
      </c>
      <c r="E6" s="13">
        <f>D6/B6</f>
        <v>0.28179861371670056</v>
      </c>
      <c r="F6" s="14">
        <v>475.80280289000001</v>
      </c>
      <c r="G6" s="15">
        <f>F6/C6</f>
        <v>0.26019659800626205</v>
      </c>
      <c r="H6" s="17">
        <v>13968</v>
      </c>
      <c r="I6" s="13">
        <f>H6/B6</f>
        <v>0.27583483086158889</v>
      </c>
      <c r="J6" s="14">
        <v>447.10559890000002</v>
      </c>
      <c r="K6" s="15">
        <f>J6/C6</f>
        <v>0.2445033006882637</v>
      </c>
      <c r="L6" s="17">
        <v>11770</v>
      </c>
      <c r="M6" s="13">
        <f>L6/B6</f>
        <v>0.23242955034657081</v>
      </c>
      <c r="N6" s="14">
        <v>353.39926717999998</v>
      </c>
      <c r="O6" s="16">
        <f>N6/C6</f>
        <v>0.19325923785993451</v>
      </c>
    </row>
    <row r="7" spans="1:15" ht="39" customHeight="1" thickBot="1" x14ac:dyDescent="0.25">
      <c r="A7" s="18" t="s">
        <v>13</v>
      </c>
      <c r="B7" s="19">
        <f>SUM(B4:B6)</f>
        <v>148821</v>
      </c>
      <c r="C7" s="20">
        <f>SUM(C4:C6)</f>
        <v>8600.1458733099989</v>
      </c>
      <c r="D7" s="21">
        <f>SUM(D4:D6)</f>
        <v>42357</v>
      </c>
      <c r="E7" s="13">
        <f>D7/B7</f>
        <v>0.28461709032999377</v>
      </c>
      <c r="F7" s="23">
        <f>SUM(F4:F6)</f>
        <v>2139.82867145</v>
      </c>
      <c r="G7" s="24">
        <f>F7/C7</f>
        <v>0.24881306700748193</v>
      </c>
      <c r="H7" s="21">
        <f>SUM(H4:H6)</f>
        <v>41833</v>
      </c>
      <c r="I7" s="22">
        <f>H7/B7</f>
        <v>0.28109608187016616</v>
      </c>
      <c r="J7" s="14">
        <f>SUM(J4:J6)</f>
        <v>1972.4258540000001</v>
      </c>
      <c r="K7" s="24">
        <f>J7/C7</f>
        <v>0.22934795328545499</v>
      </c>
      <c r="L7" s="21">
        <f>SUM(L4:L6)</f>
        <v>34275</v>
      </c>
      <c r="M7" s="22">
        <f>L7/B7</f>
        <v>0.23031023847440885</v>
      </c>
      <c r="N7" s="23">
        <f>SUM(N4:N6)</f>
        <v>1326.4015624399999</v>
      </c>
      <c r="O7" s="25">
        <f>N7/C7</f>
        <v>0.15423012376527265</v>
      </c>
    </row>
    <row r="8" spans="1:15" ht="16.5" x14ac:dyDescent="0.2">
      <c r="A8" s="103" t="s">
        <v>18</v>
      </c>
      <c r="B8" s="104"/>
      <c r="C8" s="104"/>
      <c r="D8" s="104"/>
      <c r="E8" s="104"/>
      <c r="F8" s="104"/>
      <c r="G8" s="104"/>
      <c r="H8" s="104"/>
      <c r="I8" s="104"/>
      <c r="J8" s="104"/>
      <c r="K8" s="104"/>
      <c r="L8" s="104"/>
      <c r="M8" s="104"/>
      <c r="N8" s="104"/>
      <c r="O8" s="104"/>
    </row>
    <row r="9" spans="1:15" ht="168" customHeight="1" x14ac:dyDescent="0.2">
      <c r="A9" s="120" t="s">
        <v>20</v>
      </c>
      <c r="B9" s="120"/>
      <c r="C9" s="120"/>
      <c r="D9" s="120"/>
      <c r="E9" s="120"/>
      <c r="F9" s="120"/>
      <c r="G9" s="120"/>
      <c r="H9" s="120"/>
      <c r="I9" s="120"/>
      <c r="J9" s="120"/>
      <c r="K9" s="120"/>
      <c r="L9" s="120"/>
      <c r="M9" s="120"/>
      <c r="N9" s="120"/>
      <c r="O9" s="120"/>
    </row>
  </sheetData>
  <mergeCells count="9">
    <mergeCell ref="A8:O8"/>
    <mergeCell ref="A9:O9"/>
    <mergeCell ref="A1:O1"/>
    <mergeCell ref="A2:A3"/>
    <mergeCell ref="B2:B3"/>
    <mergeCell ref="C2:C3"/>
    <mergeCell ref="D2:G2"/>
    <mergeCell ref="H2:K2"/>
    <mergeCell ref="L2:O2"/>
  </mergeCells>
  <phoneticPr fontId="29" type="noConversion"/>
  <printOptions horizontalCentered="1"/>
  <pageMargins left="0.39370078740157483" right="0.39370078740157483" top="0.46" bottom="0.98425196850393704" header="0.39370078740157483" footer="0.39370078740157483"/>
  <pageSetup scale="74"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26139-859B-4F75-BAAD-D880294E2F8C}">
  <sheetPr>
    <tabColor indexed="42"/>
  </sheetPr>
  <dimension ref="A1:O9"/>
  <sheetViews>
    <sheetView zoomScaleNormal="100" workbookViewId="0">
      <selection activeCell="T6" sqref="T6"/>
    </sheetView>
  </sheetViews>
  <sheetFormatPr defaultColWidth="9.125" defaultRowHeight="12.75" x14ac:dyDescent="0.2"/>
  <cols>
    <col min="1" max="1" width="7.875" style="4" customWidth="1"/>
    <col min="2" max="2" width="11.625" style="4" customWidth="1"/>
    <col min="3" max="3" width="13.25" style="4" customWidth="1"/>
    <col min="4" max="5" width="10.625" style="4" customWidth="1"/>
    <col min="6" max="6" width="12.875" style="4" customWidth="1"/>
    <col min="7" max="7" width="11.5" style="4" bestFit="1" customWidth="1"/>
    <col min="8" max="9" width="11" style="4" customWidth="1"/>
    <col min="10" max="11" width="12.125" style="4" customWidth="1"/>
    <col min="12" max="14" width="12" style="4" customWidth="1"/>
    <col min="15" max="15" width="10.5" style="4" customWidth="1"/>
    <col min="16" max="16384" width="9.125" style="4"/>
  </cols>
  <sheetData>
    <row r="1" spans="1:15" s="1" customFormat="1" ht="60.75" customHeight="1" thickBot="1" x14ac:dyDescent="0.3">
      <c r="A1" s="121" t="s">
        <v>33</v>
      </c>
      <c r="B1" s="121"/>
      <c r="C1" s="121"/>
      <c r="D1" s="121"/>
      <c r="E1" s="121"/>
      <c r="F1" s="121"/>
      <c r="G1" s="121"/>
      <c r="H1" s="121"/>
      <c r="I1" s="121"/>
      <c r="J1" s="121"/>
      <c r="K1" s="121"/>
      <c r="L1" s="121"/>
      <c r="M1" s="121"/>
      <c r="N1" s="121"/>
      <c r="O1" s="121"/>
    </row>
    <row r="2" spans="1:15" s="2" customFormat="1" ht="55.5" customHeight="1" x14ac:dyDescent="0.25">
      <c r="A2" s="107" t="s">
        <v>1</v>
      </c>
      <c r="B2" s="122" t="s">
        <v>2</v>
      </c>
      <c r="C2" s="124" t="s">
        <v>3</v>
      </c>
      <c r="D2" s="113" t="s">
        <v>4</v>
      </c>
      <c r="E2" s="114"/>
      <c r="F2" s="114"/>
      <c r="G2" s="126"/>
      <c r="H2" s="113" t="s">
        <v>5</v>
      </c>
      <c r="I2" s="114"/>
      <c r="J2" s="114"/>
      <c r="K2" s="126"/>
      <c r="L2" s="113" t="s">
        <v>17</v>
      </c>
      <c r="M2" s="114"/>
      <c r="N2" s="114"/>
      <c r="O2" s="126"/>
    </row>
    <row r="3" spans="1:15" s="2" customFormat="1" ht="35.25" customHeight="1" x14ac:dyDescent="0.25">
      <c r="A3" s="96"/>
      <c r="B3" s="123"/>
      <c r="C3" s="125"/>
      <c r="D3" s="5" t="s">
        <v>0</v>
      </c>
      <c r="E3" s="6" t="s">
        <v>7</v>
      </c>
      <c r="F3" s="6" t="s">
        <v>8</v>
      </c>
      <c r="G3" s="7" t="s">
        <v>9</v>
      </c>
      <c r="H3" s="5" t="s">
        <v>0</v>
      </c>
      <c r="I3" s="6" t="s">
        <v>7</v>
      </c>
      <c r="J3" s="6" t="s">
        <v>8</v>
      </c>
      <c r="K3" s="7" t="s">
        <v>9</v>
      </c>
      <c r="L3" s="5" t="s">
        <v>0</v>
      </c>
      <c r="M3" s="6" t="s">
        <v>7</v>
      </c>
      <c r="N3" s="6" t="s">
        <v>8</v>
      </c>
      <c r="O3" s="8" t="s">
        <v>9</v>
      </c>
    </row>
    <row r="4" spans="1:15" s="1" customFormat="1" ht="39" customHeight="1" x14ac:dyDescent="0.25">
      <c r="A4" s="9" t="s">
        <v>10</v>
      </c>
      <c r="B4" s="26">
        <v>39224</v>
      </c>
      <c r="C4" s="11">
        <v>3002.2988647699999</v>
      </c>
      <c r="D4" s="17">
        <v>11370</v>
      </c>
      <c r="E4" s="13">
        <f>D4/B4</f>
        <v>0.2898735468080767</v>
      </c>
      <c r="F4" s="14">
        <v>711.69252291999999</v>
      </c>
      <c r="G4" s="15">
        <f>F4/C4</f>
        <v>0.23704919296051538</v>
      </c>
      <c r="H4" s="17">
        <v>11259</v>
      </c>
      <c r="I4" s="13">
        <f>H4/B4</f>
        <v>0.28704364674688965</v>
      </c>
      <c r="J4" s="14">
        <v>654.13996968000004</v>
      </c>
      <c r="K4" s="15">
        <f>J4/C4</f>
        <v>0.21787969790612846</v>
      </c>
      <c r="L4" s="17">
        <v>9245</v>
      </c>
      <c r="M4" s="13">
        <f>L4/B4</f>
        <v>0.23569753212318989</v>
      </c>
      <c r="N4" s="14">
        <v>433.06559794999998</v>
      </c>
      <c r="O4" s="16">
        <f>N4/C4</f>
        <v>0.14424466632277672</v>
      </c>
    </row>
    <row r="5" spans="1:15" s="1" customFormat="1" ht="39" customHeight="1" x14ac:dyDescent="0.25">
      <c r="A5" s="9" t="s">
        <v>11</v>
      </c>
      <c r="B5" s="26">
        <v>56693</v>
      </c>
      <c r="C5" s="11">
        <v>2259.4287137199999</v>
      </c>
      <c r="D5" s="17">
        <v>16176</v>
      </c>
      <c r="E5" s="13">
        <f>D5/B5</f>
        <v>0.28532623075159191</v>
      </c>
      <c r="F5" s="14">
        <v>972.67181396000001</v>
      </c>
      <c r="G5" s="15">
        <f>F5/C5</f>
        <v>0.43049457947206499</v>
      </c>
      <c r="H5" s="17">
        <v>15964</v>
      </c>
      <c r="I5" s="13">
        <f>H5/B5</f>
        <v>0.28158679202017883</v>
      </c>
      <c r="J5" s="14">
        <v>958.70034557999998</v>
      </c>
      <c r="K5" s="15">
        <f>J5/C5</f>
        <v>0.42431095070999753</v>
      </c>
      <c r="L5" s="17">
        <v>12618</v>
      </c>
      <c r="M5" s="13">
        <f>L5/B5</f>
        <v>0.22256715996683893</v>
      </c>
      <c r="N5" s="14">
        <v>542.09778691999998</v>
      </c>
      <c r="O5" s="16">
        <f>N5/C5</f>
        <v>0.2399269264961548</v>
      </c>
    </row>
    <row r="6" spans="1:15" s="1" customFormat="1" ht="39" customHeight="1" x14ac:dyDescent="0.25">
      <c r="A6" s="9" t="s">
        <v>12</v>
      </c>
      <c r="B6" s="26">
        <v>47727</v>
      </c>
      <c r="C6" s="11">
        <v>1935.8403537700001</v>
      </c>
      <c r="D6" s="17">
        <v>13651</v>
      </c>
      <c r="E6" s="13">
        <f>D6/B6</f>
        <v>0.28602258679573406</v>
      </c>
      <c r="F6" s="14">
        <v>511.83333895999999</v>
      </c>
      <c r="G6" s="15">
        <f>F6/C6</f>
        <v>0.26439852747320691</v>
      </c>
      <c r="H6" s="17">
        <v>13348</v>
      </c>
      <c r="I6" s="13">
        <f>H6/B6</f>
        <v>0.27967397908940433</v>
      </c>
      <c r="J6" s="14">
        <v>489.18641566999997</v>
      </c>
      <c r="K6" s="15">
        <f>J6/C6</f>
        <v>0.25269977181606007</v>
      </c>
      <c r="L6" s="17">
        <v>11204</v>
      </c>
      <c r="M6" s="13">
        <f>L6/B6</f>
        <v>0.23475181762943406</v>
      </c>
      <c r="N6" s="14">
        <v>341.69831842000002</v>
      </c>
      <c r="O6" s="16">
        <f>N6/C6</f>
        <v>0.17651162078244273</v>
      </c>
    </row>
    <row r="7" spans="1:15" s="3" customFormat="1" ht="39" customHeight="1" thickBot="1" x14ac:dyDescent="0.3">
      <c r="A7" s="18" t="s">
        <v>13</v>
      </c>
      <c r="B7" s="19">
        <f>SUM(B4:B6)</f>
        <v>143644</v>
      </c>
      <c r="C7" s="20">
        <f>SUM(C4:C6)</f>
        <v>7197.567932259999</v>
      </c>
      <c r="D7" s="21">
        <f>SUM(D4:D6)</f>
        <v>41197</v>
      </c>
      <c r="E7" s="13">
        <f>D7/B7</f>
        <v>0.28679930940380383</v>
      </c>
      <c r="F7" s="23">
        <f>SUM(F4:F6)</f>
        <v>2196.1976758399996</v>
      </c>
      <c r="G7" s="24">
        <f>F7/C7</f>
        <v>0.30513052415893005</v>
      </c>
      <c r="H7" s="21">
        <f>SUM(H4:H6)</f>
        <v>40571</v>
      </c>
      <c r="I7" s="22">
        <f>H7/B7</f>
        <v>0.28244131324663752</v>
      </c>
      <c r="J7" s="14">
        <f>SUM(J4:J6)</f>
        <v>2102.0267309299998</v>
      </c>
      <c r="K7" s="24">
        <f>J7/C7</f>
        <v>0.29204680674267347</v>
      </c>
      <c r="L7" s="21">
        <f>SUM(L4:L6)</f>
        <v>33067</v>
      </c>
      <c r="M7" s="22">
        <f>L7/B7</f>
        <v>0.23020105260226673</v>
      </c>
      <c r="N7" s="23">
        <f>SUM(N4:N6)</f>
        <v>1316.8617032899999</v>
      </c>
      <c r="O7" s="25">
        <f>N7/C7</f>
        <v>0.1829592600839145</v>
      </c>
    </row>
    <row r="8" spans="1:15" s="3" customFormat="1" ht="16.5" x14ac:dyDescent="0.25">
      <c r="A8" s="103" t="s">
        <v>18</v>
      </c>
      <c r="B8" s="104"/>
      <c r="C8" s="104"/>
      <c r="D8" s="104"/>
      <c r="E8" s="104"/>
      <c r="F8" s="104"/>
      <c r="G8" s="104"/>
      <c r="H8" s="104"/>
      <c r="I8" s="104"/>
      <c r="J8" s="104"/>
      <c r="K8" s="104"/>
      <c r="L8" s="104"/>
      <c r="M8" s="104"/>
      <c r="N8" s="104"/>
      <c r="O8" s="104"/>
    </row>
    <row r="9" spans="1:15" ht="177.75" customHeight="1" x14ac:dyDescent="0.2">
      <c r="A9" s="120" t="s">
        <v>21</v>
      </c>
      <c r="B9" s="120"/>
      <c r="C9" s="120"/>
      <c r="D9" s="120"/>
      <c r="E9" s="120"/>
      <c r="F9" s="120"/>
      <c r="G9" s="120"/>
      <c r="H9" s="120"/>
      <c r="I9" s="120"/>
      <c r="J9" s="120"/>
      <c r="K9" s="120"/>
      <c r="L9" s="120"/>
      <c r="M9" s="120"/>
      <c r="N9" s="120"/>
      <c r="O9" s="120"/>
    </row>
  </sheetData>
  <mergeCells count="9">
    <mergeCell ref="A8:O8"/>
    <mergeCell ref="A9:O9"/>
    <mergeCell ref="A1:O1"/>
    <mergeCell ref="A2:A3"/>
    <mergeCell ref="B2:B3"/>
    <mergeCell ref="C2:C3"/>
    <mergeCell ref="D2:G2"/>
    <mergeCell ref="H2:K2"/>
    <mergeCell ref="L2:O2"/>
  </mergeCells>
  <phoneticPr fontId="29" type="noConversion"/>
  <printOptions horizontalCentered="1"/>
  <pageMargins left="0.39370078740157483" right="0.39370078740157483" top="0.46" bottom="0.98425196850393704" header="0.39370078740157483" footer="0.39370078740157483"/>
  <pageSetup scale="74"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D41F6-2B56-4D66-B6F8-7C557DFF5BFF}">
  <sheetPr>
    <tabColor indexed="42"/>
  </sheetPr>
  <dimension ref="A1:O9"/>
  <sheetViews>
    <sheetView zoomScaleNormal="100" workbookViewId="0">
      <selection activeCell="S7" sqref="S7"/>
    </sheetView>
  </sheetViews>
  <sheetFormatPr defaultColWidth="9.125" defaultRowHeight="12.75" x14ac:dyDescent="0.2"/>
  <cols>
    <col min="1" max="1" width="7.875" style="4" customWidth="1"/>
    <col min="2" max="2" width="11.625" style="4" customWidth="1"/>
    <col min="3" max="3" width="13.25" style="4" customWidth="1"/>
    <col min="4" max="5" width="10.625" style="4" customWidth="1"/>
    <col min="6" max="6" width="12.875" style="4" customWidth="1"/>
    <col min="7" max="7" width="11.5" style="4" bestFit="1" customWidth="1"/>
    <col min="8" max="9" width="11" style="4" customWidth="1"/>
    <col min="10" max="11" width="12.125" style="4" customWidth="1"/>
    <col min="12" max="14" width="12" style="4" customWidth="1"/>
    <col min="15" max="15" width="10.5" style="4" customWidth="1"/>
    <col min="16" max="16384" width="9.125" style="4"/>
  </cols>
  <sheetData>
    <row r="1" spans="1:15" s="1" customFormat="1" ht="57.75" customHeight="1" thickBot="1" x14ac:dyDescent="0.3">
      <c r="A1" s="121" t="s">
        <v>34</v>
      </c>
      <c r="B1" s="121"/>
      <c r="C1" s="121"/>
      <c r="D1" s="121"/>
      <c r="E1" s="121"/>
      <c r="F1" s="121"/>
      <c r="G1" s="121"/>
      <c r="H1" s="121"/>
      <c r="I1" s="121"/>
      <c r="J1" s="121"/>
      <c r="K1" s="121"/>
      <c r="L1" s="121"/>
      <c r="M1" s="121"/>
      <c r="N1" s="121"/>
      <c r="O1" s="121"/>
    </row>
    <row r="2" spans="1:15" s="2" customFormat="1" ht="55.5" customHeight="1" x14ac:dyDescent="0.25">
      <c r="A2" s="107" t="s">
        <v>1</v>
      </c>
      <c r="B2" s="109" t="s">
        <v>2</v>
      </c>
      <c r="C2" s="111" t="s">
        <v>3</v>
      </c>
      <c r="D2" s="113" t="s">
        <v>4</v>
      </c>
      <c r="E2" s="114"/>
      <c r="F2" s="114"/>
      <c r="G2" s="115"/>
      <c r="H2" s="113" t="s">
        <v>5</v>
      </c>
      <c r="I2" s="114"/>
      <c r="J2" s="114"/>
      <c r="K2" s="115"/>
      <c r="L2" s="113" t="s">
        <v>6</v>
      </c>
      <c r="M2" s="114"/>
      <c r="N2" s="114"/>
      <c r="O2" s="116"/>
    </row>
    <row r="3" spans="1:15" s="2" customFormat="1" ht="35.25" customHeight="1" x14ac:dyDescent="0.25">
      <c r="A3" s="108"/>
      <c r="B3" s="110"/>
      <c r="C3" s="112"/>
      <c r="D3" s="5" t="s">
        <v>0</v>
      </c>
      <c r="E3" s="6" t="s">
        <v>7</v>
      </c>
      <c r="F3" s="6" t="s">
        <v>8</v>
      </c>
      <c r="G3" s="7" t="s">
        <v>9</v>
      </c>
      <c r="H3" s="5" t="s">
        <v>0</v>
      </c>
      <c r="I3" s="6" t="s">
        <v>7</v>
      </c>
      <c r="J3" s="6" t="s">
        <v>8</v>
      </c>
      <c r="K3" s="7" t="s">
        <v>9</v>
      </c>
      <c r="L3" s="5" t="s">
        <v>0</v>
      </c>
      <c r="M3" s="6" t="s">
        <v>7</v>
      </c>
      <c r="N3" s="6" t="s">
        <v>8</v>
      </c>
      <c r="O3" s="8" t="s">
        <v>9</v>
      </c>
    </row>
    <row r="4" spans="1:15" s="1" customFormat="1" ht="39" customHeight="1" x14ac:dyDescent="0.25">
      <c r="A4" s="9" t="s">
        <v>10</v>
      </c>
      <c r="B4" s="26">
        <v>44802</v>
      </c>
      <c r="C4" s="11">
        <v>3379.9344827199998</v>
      </c>
      <c r="D4" s="17">
        <v>13175</v>
      </c>
      <c r="E4" s="13">
        <f>D4/B4</f>
        <v>0.29407169322798088</v>
      </c>
      <c r="F4" s="14">
        <v>826.84093336000001</v>
      </c>
      <c r="G4" s="15">
        <f>F4/C4</f>
        <v>0.24463223698188385</v>
      </c>
      <c r="H4" s="12">
        <v>13024</v>
      </c>
      <c r="I4" s="13">
        <f>H4/B4</f>
        <v>0.29070130797732247</v>
      </c>
      <c r="J4" s="14">
        <v>746.86488836000001</v>
      </c>
      <c r="K4" s="15">
        <f>J4/C4</f>
        <v>0.22097022654680604</v>
      </c>
      <c r="L4" s="12">
        <v>10494</v>
      </c>
      <c r="M4" s="13">
        <f>L4/B4</f>
        <v>0.23423061470470069</v>
      </c>
      <c r="N4" s="14">
        <v>485.75081476999998</v>
      </c>
      <c r="O4" s="16">
        <f>N4/C4</f>
        <v>0.14371604457228779</v>
      </c>
    </row>
    <row r="5" spans="1:15" s="1" customFormat="1" ht="39" customHeight="1" x14ac:dyDescent="0.25">
      <c r="A5" s="9" t="s">
        <v>11</v>
      </c>
      <c r="B5" s="26">
        <v>58963</v>
      </c>
      <c r="C5" s="11">
        <v>3231.6163519400002</v>
      </c>
      <c r="D5" s="17">
        <v>16811</v>
      </c>
      <c r="E5" s="13">
        <f>D5/B5</f>
        <v>0.28511100181469734</v>
      </c>
      <c r="F5" s="14">
        <v>557.90954534000002</v>
      </c>
      <c r="G5" s="15">
        <f>F5/C5</f>
        <v>0.17264102064747766</v>
      </c>
      <c r="H5" s="12">
        <v>16603</v>
      </c>
      <c r="I5" s="13">
        <f>H5/B5</f>
        <v>0.28158336583959431</v>
      </c>
      <c r="J5" s="14">
        <v>543.72146184999997</v>
      </c>
      <c r="K5" s="15">
        <f>J5/C5</f>
        <v>0.16825062217660636</v>
      </c>
      <c r="L5" s="12">
        <v>13068</v>
      </c>
      <c r="M5" s="13">
        <f>L5/B5</f>
        <v>0.22163051405118464</v>
      </c>
      <c r="N5" s="14">
        <v>360.70586630999998</v>
      </c>
      <c r="O5" s="16">
        <f>N5/C5</f>
        <v>0.11161778720839231</v>
      </c>
    </row>
    <row r="6" spans="1:15" s="1" customFormat="1" ht="39" customHeight="1" x14ac:dyDescent="0.25">
      <c r="A6" s="9" t="s">
        <v>12</v>
      </c>
      <c r="B6" s="26">
        <v>47349</v>
      </c>
      <c r="C6" s="11">
        <v>1800.5005481200001</v>
      </c>
      <c r="D6" s="17">
        <v>13454</v>
      </c>
      <c r="E6" s="13">
        <f>D6/B6</f>
        <v>0.28414538849817311</v>
      </c>
      <c r="F6" s="14">
        <v>503.09712383999999</v>
      </c>
      <c r="G6" s="15">
        <f>F6/C6</f>
        <v>0.27942070018546283</v>
      </c>
      <c r="H6" s="12">
        <v>13164</v>
      </c>
      <c r="I6" s="13">
        <f>H6/B6</f>
        <v>0.27802065513527213</v>
      </c>
      <c r="J6" s="14">
        <v>479.14455977</v>
      </c>
      <c r="K6" s="15">
        <f>J6/C6</f>
        <v>0.26611741955330187</v>
      </c>
      <c r="L6" s="12">
        <v>10987</v>
      </c>
      <c r="M6" s="13">
        <f>L6/B6</f>
        <v>0.23204291537308075</v>
      </c>
      <c r="N6" s="14">
        <v>332.57056640000002</v>
      </c>
      <c r="O6" s="16">
        <f>N6/C6</f>
        <v>0.18471006118118372</v>
      </c>
    </row>
    <row r="7" spans="1:15" s="3" customFormat="1" ht="39" customHeight="1" thickBot="1" x14ac:dyDescent="0.3">
      <c r="A7" s="18" t="s">
        <v>13</v>
      </c>
      <c r="B7" s="19">
        <f>SUM(B4:B6)</f>
        <v>151114</v>
      </c>
      <c r="C7" s="20">
        <f>SUM(C4:C6)</f>
        <v>8412.0513827800005</v>
      </c>
      <c r="D7" s="21">
        <f>SUM(D4:D6)</f>
        <v>43440</v>
      </c>
      <c r="E7" s="13">
        <f>D7/B7</f>
        <v>0.28746509257911246</v>
      </c>
      <c r="F7" s="23">
        <f>SUM(F4:F6)</f>
        <v>1887.84760254</v>
      </c>
      <c r="G7" s="24">
        <f>F7/C7</f>
        <v>0.22442178686693987</v>
      </c>
      <c r="H7" s="21">
        <f>SUM(H4:H6)</f>
        <v>42791</v>
      </c>
      <c r="I7" s="22">
        <f>H7/B7</f>
        <v>0.28317032174384904</v>
      </c>
      <c r="J7" s="14">
        <f>SUM(J4:J6)</f>
        <v>1769.73090998</v>
      </c>
      <c r="K7" s="24">
        <f>J7/C7</f>
        <v>0.21038042083322872</v>
      </c>
      <c r="L7" s="21">
        <f>SUM(L4:L6)</f>
        <v>34549</v>
      </c>
      <c r="M7" s="22">
        <f>L7/B7</f>
        <v>0.2286287173921675</v>
      </c>
      <c r="N7" s="23">
        <f>SUM(N4:N6)</f>
        <v>1179.0272474799999</v>
      </c>
      <c r="O7" s="25">
        <f>N7/C7</f>
        <v>0.14015930167682322</v>
      </c>
    </row>
    <row r="8" spans="1:15" s="3" customFormat="1" ht="16.5" x14ac:dyDescent="0.25">
      <c r="A8" s="103" t="s">
        <v>18</v>
      </c>
      <c r="B8" s="104"/>
      <c r="C8" s="104"/>
      <c r="D8" s="104"/>
      <c r="E8" s="104"/>
      <c r="F8" s="104"/>
      <c r="G8" s="104"/>
      <c r="H8" s="104"/>
      <c r="I8" s="104"/>
      <c r="J8" s="104"/>
      <c r="K8" s="104"/>
      <c r="L8" s="104"/>
      <c r="M8" s="104"/>
      <c r="N8" s="104"/>
      <c r="O8" s="104"/>
    </row>
    <row r="9" spans="1:15" ht="138.75" customHeight="1" x14ac:dyDescent="0.2">
      <c r="A9" s="120" t="s">
        <v>22</v>
      </c>
      <c r="B9" s="120"/>
      <c r="C9" s="120"/>
      <c r="D9" s="120"/>
      <c r="E9" s="120"/>
      <c r="F9" s="120"/>
      <c r="G9" s="120"/>
      <c r="H9" s="120"/>
      <c r="I9" s="120"/>
      <c r="J9" s="120"/>
      <c r="K9" s="120"/>
      <c r="L9" s="120"/>
      <c r="M9" s="120"/>
      <c r="N9" s="120"/>
      <c r="O9" s="120"/>
    </row>
  </sheetData>
  <mergeCells count="9">
    <mergeCell ref="A8:O8"/>
    <mergeCell ref="A9:O9"/>
    <mergeCell ref="A1:O1"/>
    <mergeCell ref="A2:A3"/>
    <mergeCell ref="B2:B3"/>
    <mergeCell ref="C2:C3"/>
    <mergeCell ref="D2:G2"/>
    <mergeCell ref="H2:K2"/>
    <mergeCell ref="L2:O2"/>
  </mergeCells>
  <phoneticPr fontId="29" type="noConversion"/>
  <printOptions horizontalCentered="1"/>
  <pageMargins left="0.39370078740157483" right="0.39370078740157483" top="0.46" bottom="0.98425196850393704" header="0.39370078740157483" footer="0.39370078740157483"/>
  <pageSetup scale="74"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8DDA6-7C52-4710-9017-239E7766F343}">
  <sheetPr>
    <tabColor indexed="42"/>
  </sheetPr>
  <dimension ref="A1:O12"/>
  <sheetViews>
    <sheetView zoomScaleNormal="100" workbookViewId="0">
      <selection activeCell="S9" sqref="S9"/>
    </sheetView>
  </sheetViews>
  <sheetFormatPr defaultColWidth="9.125" defaultRowHeight="12.75" x14ac:dyDescent="0.2"/>
  <cols>
    <col min="1" max="1" width="7.875" style="4" customWidth="1"/>
    <col min="2" max="2" width="11.625" style="4" customWidth="1"/>
    <col min="3" max="3" width="13.25" style="4" customWidth="1"/>
    <col min="4" max="5" width="10.625" style="4" customWidth="1"/>
    <col min="6" max="6" width="12.875" style="4" customWidth="1"/>
    <col min="7" max="7" width="11.5" style="4" bestFit="1" customWidth="1"/>
    <col min="8" max="9" width="11" style="4" customWidth="1"/>
    <col min="10" max="11" width="12.125" style="4" customWidth="1"/>
    <col min="12" max="14" width="12" style="4" customWidth="1"/>
    <col min="15" max="15" width="10.5" style="4" customWidth="1"/>
    <col min="16" max="16384" width="9.125" style="4"/>
  </cols>
  <sheetData>
    <row r="1" spans="1:15" s="1" customFormat="1" ht="55.5" customHeight="1" thickBot="1" x14ac:dyDescent="0.3">
      <c r="A1" s="121" t="s">
        <v>35</v>
      </c>
      <c r="B1" s="121"/>
      <c r="C1" s="121"/>
      <c r="D1" s="121"/>
      <c r="E1" s="121"/>
      <c r="F1" s="121"/>
      <c r="G1" s="121"/>
      <c r="H1" s="121"/>
      <c r="I1" s="121"/>
      <c r="J1" s="121"/>
      <c r="K1" s="121"/>
      <c r="L1" s="121"/>
      <c r="M1" s="121"/>
      <c r="N1" s="121"/>
      <c r="O1" s="121"/>
    </row>
    <row r="2" spans="1:15" s="2" customFormat="1" ht="55.5" customHeight="1" x14ac:dyDescent="0.25">
      <c r="A2" s="107" t="s">
        <v>1</v>
      </c>
      <c r="B2" s="109" t="s">
        <v>2</v>
      </c>
      <c r="C2" s="111" t="s">
        <v>3</v>
      </c>
      <c r="D2" s="113" t="s">
        <v>4</v>
      </c>
      <c r="E2" s="114"/>
      <c r="F2" s="114"/>
      <c r="G2" s="115"/>
      <c r="H2" s="113" t="s">
        <v>5</v>
      </c>
      <c r="I2" s="114"/>
      <c r="J2" s="114"/>
      <c r="K2" s="115"/>
      <c r="L2" s="113" t="s">
        <v>6</v>
      </c>
      <c r="M2" s="114"/>
      <c r="N2" s="114"/>
      <c r="O2" s="116"/>
    </row>
    <row r="3" spans="1:15" s="2" customFormat="1" ht="35.25" customHeight="1" x14ac:dyDescent="0.25">
      <c r="A3" s="108"/>
      <c r="B3" s="110"/>
      <c r="C3" s="112"/>
      <c r="D3" s="5" t="s">
        <v>0</v>
      </c>
      <c r="E3" s="6" t="s">
        <v>7</v>
      </c>
      <c r="F3" s="6" t="s">
        <v>8</v>
      </c>
      <c r="G3" s="7" t="s">
        <v>9</v>
      </c>
      <c r="H3" s="5" t="s">
        <v>0</v>
      </c>
      <c r="I3" s="6" t="s">
        <v>7</v>
      </c>
      <c r="J3" s="6" t="s">
        <v>8</v>
      </c>
      <c r="K3" s="7" t="s">
        <v>9</v>
      </c>
      <c r="L3" s="5" t="s">
        <v>0</v>
      </c>
      <c r="M3" s="6" t="s">
        <v>7</v>
      </c>
      <c r="N3" s="6" t="s">
        <v>8</v>
      </c>
      <c r="O3" s="8" t="s">
        <v>9</v>
      </c>
    </row>
    <row r="4" spans="1:15" s="1" customFormat="1" ht="39" customHeight="1" x14ac:dyDescent="0.25">
      <c r="A4" s="9" t="s">
        <v>10</v>
      </c>
      <c r="B4" s="10">
        <v>32117</v>
      </c>
      <c r="C4" s="11">
        <v>2748.6126017400002</v>
      </c>
      <c r="D4" s="12">
        <v>8693</v>
      </c>
      <c r="E4" s="13">
        <f>D4/B4</f>
        <v>0.2706666251517888</v>
      </c>
      <c r="F4" s="14">
        <v>471.8907332</v>
      </c>
      <c r="G4" s="15">
        <f>F4/C4</f>
        <v>0.17168324590423223</v>
      </c>
      <c r="H4" s="12">
        <v>8601</v>
      </c>
      <c r="I4" s="13">
        <f>H4/B4</f>
        <v>0.26780209857707754</v>
      </c>
      <c r="J4" s="14">
        <v>420.63915211</v>
      </c>
      <c r="K4" s="15">
        <f>J4/C4</f>
        <v>0.15303690008687137</v>
      </c>
      <c r="L4" s="12">
        <v>6966</v>
      </c>
      <c r="M4" s="13">
        <f>L4/B4</f>
        <v>0.21689447955911201</v>
      </c>
      <c r="N4" s="14">
        <v>286.28185757</v>
      </c>
      <c r="O4" s="16">
        <f>N4/C4</f>
        <v>0.10415504076084429</v>
      </c>
    </row>
    <row r="5" spans="1:15" s="1" customFormat="1" ht="39" customHeight="1" x14ac:dyDescent="0.25">
      <c r="A5" s="9" t="s">
        <v>11</v>
      </c>
      <c r="B5" s="10">
        <v>44538</v>
      </c>
      <c r="C5" s="11">
        <v>4519.6236777900003</v>
      </c>
      <c r="D5" s="17">
        <v>11110</v>
      </c>
      <c r="E5" s="13">
        <f>D5/B5</f>
        <v>0.24944990794377836</v>
      </c>
      <c r="F5" s="14">
        <v>541.70850193000001</v>
      </c>
      <c r="G5" s="15">
        <f>F5/C5</f>
        <v>0.11985699265007921</v>
      </c>
      <c r="H5" s="12">
        <v>10950</v>
      </c>
      <c r="I5" s="13">
        <f>H5/B5</f>
        <v>0.24585747002559613</v>
      </c>
      <c r="J5" s="14">
        <v>520.27967038999998</v>
      </c>
      <c r="K5" s="15">
        <f>J5/C5</f>
        <v>0.11511570597054789</v>
      </c>
      <c r="L5" s="12">
        <v>8579</v>
      </c>
      <c r="M5" s="13">
        <f>L5/B5</f>
        <v>0.19262203062553326</v>
      </c>
      <c r="N5" s="14">
        <v>317.88745341999999</v>
      </c>
      <c r="O5" s="16">
        <f>N5/C5</f>
        <v>7.0334938499888602E-2</v>
      </c>
    </row>
    <row r="6" spans="1:15" s="1" customFormat="1" ht="39" customHeight="1" x14ac:dyDescent="0.25">
      <c r="A6" s="9" t="s">
        <v>12</v>
      </c>
      <c r="B6" s="10">
        <v>44908</v>
      </c>
      <c r="C6" s="11">
        <v>1944.7535389300001</v>
      </c>
      <c r="D6" s="12">
        <v>8655</v>
      </c>
      <c r="E6" s="13">
        <f>D6/B6</f>
        <v>0.19272735370089961</v>
      </c>
      <c r="F6" s="14">
        <v>308.74872708999999</v>
      </c>
      <c r="G6" s="15">
        <f>F6/C6</f>
        <v>0.15875982272790873</v>
      </c>
      <c r="H6" s="12">
        <v>8447</v>
      </c>
      <c r="I6" s="13">
        <f>H6/B6</f>
        <v>0.18809566224280752</v>
      </c>
      <c r="J6" s="14">
        <v>276.78105024000001</v>
      </c>
      <c r="K6" s="15">
        <f>J6/C6</f>
        <v>0.14232191622198279</v>
      </c>
      <c r="L6" s="12">
        <v>6906</v>
      </c>
      <c r="M6" s="13">
        <f>L6/B6</f>
        <v>0.15378106350761556</v>
      </c>
      <c r="N6" s="14">
        <v>192.72040706000001</v>
      </c>
      <c r="O6" s="16">
        <f>N6/C6</f>
        <v>9.9097599362659827E-2</v>
      </c>
    </row>
    <row r="7" spans="1:15" s="3" customFormat="1" ht="39" customHeight="1" thickBot="1" x14ac:dyDescent="0.3">
      <c r="A7" s="18" t="s">
        <v>13</v>
      </c>
      <c r="B7" s="19">
        <f>SUM(B4:B6)</f>
        <v>121563</v>
      </c>
      <c r="C7" s="20">
        <f>SUM(C4:C6)</f>
        <v>9212.9898184600006</v>
      </c>
      <c r="D7" s="21">
        <f>SUM(D4:D6)</f>
        <v>28458</v>
      </c>
      <c r="E7" s="22">
        <f>D7/B7</f>
        <v>0.23410083660324277</v>
      </c>
      <c r="F7" s="23">
        <f>SUM(F4:F6)</f>
        <v>1322.34796222</v>
      </c>
      <c r="G7" s="24">
        <f>F7/C7</f>
        <v>0.14353081771244564</v>
      </c>
      <c r="H7" s="21">
        <f>SUM(H4:H6)</f>
        <v>27998</v>
      </c>
      <c r="I7" s="22">
        <f>H7/B7</f>
        <v>0.23031679047078468</v>
      </c>
      <c r="J7" s="14">
        <f>SUM(J4:J6)</f>
        <v>1217.69987274</v>
      </c>
      <c r="K7" s="24">
        <f>J7/C7</f>
        <v>0.13217206322100819</v>
      </c>
      <c r="L7" s="21">
        <f>SUM(L4:L6)</f>
        <v>22451</v>
      </c>
      <c r="M7" s="22">
        <f>L7/B7</f>
        <v>0.18468612982568708</v>
      </c>
      <c r="N7" s="23">
        <f>SUM(N4:N6)</f>
        <v>796.88971805000006</v>
      </c>
      <c r="O7" s="25">
        <f>N7/C7</f>
        <v>8.6496320277406349E-2</v>
      </c>
    </row>
    <row r="8" spans="1:15" s="3" customFormat="1" ht="16.5" x14ac:dyDescent="0.25">
      <c r="A8" s="103" t="s">
        <v>18</v>
      </c>
      <c r="B8" s="104"/>
      <c r="C8" s="104"/>
      <c r="D8" s="104"/>
      <c r="E8" s="104"/>
      <c r="F8" s="104"/>
      <c r="G8" s="104"/>
      <c r="H8" s="104"/>
      <c r="I8" s="104"/>
      <c r="J8" s="104"/>
      <c r="K8" s="104"/>
      <c r="L8" s="104"/>
      <c r="M8" s="104"/>
      <c r="N8" s="104"/>
      <c r="O8" s="104"/>
    </row>
    <row r="9" spans="1:15" ht="133.5" customHeight="1" x14ac:dyDescent="0.2">
      <c r="A9" s="120" t="s">
        <v>23</v>
      </c>
      <c r="B9" s="120"/>
      <c r="C9" s="120"/>
      <c r="D9" s="120"/>
      <c r="E9" s="120"/>
      <c r="F9" s="120"/>
      <c r="G9" s="120"/>
      <c r="H9" s="120"/>
      <c r="I9" s="120"/>
      <c r="J9" s="120"/>
      <c r="K9" s="120"/>
      <c r="L9" s="120"/>
      <c r="M9" s="120"/>
      <c r="N9" s="120"/>
      <c r="O9" s="120"/>
    </row>
    <row r="12" spans="1:15" x14ac:dyDescent="0.2">
      <c r="B12" s="27"/>
      <c r="C12" s="27"/>
      <c r="D12" s="27"/>
      <c r="E12" s="27"/>
      <c r="F12" s="27"/>
      <c r="G12" s="27"/>
      <c r="H12" s="27"/>
      <c r="I12" s="27"/>
      <c r="J12" s="27"/>
      <c r="K12" s="27"/>
      <c r="L12" s="27"/>
      <c r="M12" s="27"/>
      <c r="N12" s="27"/>
      <c r="O12" s="27"/>
    </row>
  </sheetData>
  <mergeCells count="9">
    <mergeCell ref="A8:O8"/>
    <mergeCell ref="A9:O9"/>
    <mergeCell ref="A1:O1"/>
    <mergeCell ref="A2:A3"/>
    <mergeCell ref="B2:B3"/>
    <mergeCell ref="C2:C3"/>
    <mergeCell ref="D2:G2"/>
    <mergeCell ref="H2:K2"/>
    <mergeCell ref="L2:O2"/>
  </mergeCells>
  <phoneticPr fontId="29" type="noConversion"/>
  <printOptions horizontalCentered="1"/>
  <pageMargins left="0.39370078740157483" right="0.39370078740157483" top="0.46" bottom="0.98425196850393704" header="0.39370078740157483" footer="0.39370078740157483"/>
  <pageSetup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15</vt:i4>
      </vt:variant>
      <vt:variant>
        <vt:lpstr>具名範圍</vt:lpstr>
      </vt:variant>
      <vt:variant>
        <vt:i4>13</vt:i4>
      </vt:variant>
    </vt:vector>
  </HeadingPairs>
  <TitlesOfParts>
    <vt:vector size="28" baseType="lpstr">
      <vt:lpstr>114年</vt:lpstr>
      <vt:lpstr>114年附表1</vt:lpstr>
      <vt:lpstr>113年</vt:lpstr>
      <vt:lpstr>113年附表1</vt:lpstr>
      <vt:lpstr>112年</vt:lpstr>
      <vt:lpstr>111年</vt:lpstr>
      <vt:lpstr>110年</vt:lpstr>
      <vt:lpstr>109年</vt:lpstr>
      <vt:lpstr>108年</vt:lpstr>
      <vt:lpstr>107年</vt:lpstr>
      <vt:lpstr>106年</vt:lpstr>
      <vt:lpstr>105年</vt:lpstr>
      <vt:lpstr>104年</vt:lpstr>
      <vt:lpstr>103年</vt:lpstr>
      <vt:lpstr>102年(5月17日-12月31日)</vt:lpstr>
      <vt:lpstr>'102年(5月17日-12月31日)'!Print_Area</vt:lpstr>
      <vt:lpstr>'103年'!Print_Area</vt:lpstr>
      <vt:lpstr>'104年'!Print_Area</vt:lpstr>
      <vt:lpstr>'105年'!Print_Area</vt:lpstr>
      <vt:lpstr>'106年'!Print_Area</vt:lpstr>
      <vt:lpstr>'107年'!Print_Area</vt:lpstr>
      <vt:lpstr>'108年'!Print_Area</vt:lpstr>
      <vt:lpstr>'111年'!Print_Area</vt:lpstr>
      <vt:lpstr>'112年'!Print_Area</vt:lpstr>
      <vt:lpstr>'113年'!Print_Area</vt:lpstr>
      <vt:lpstr>'113年附表1'!Print_Area</vt:lpstr>
      <vt:lpstr>'114年'!Print_Area</vt:lpstr>
      <vt:lpstr>'114年附表1'!Print_Area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企劃處三科-曾安慈(att)</cp:lastModifiedBy>
  <cp:lastPrinted>2025-04-24T00:58:05Z</cp:lastPrinted>
  <dcterms:created xsi:type="dcterms:W3CDTF">2013-07-15T02:01:20Z</dcterms:created>
  <dcterms:modified xsi:type="dcterms:W3CDTF">2026-04-01T03:39:49Z</dcterms:modified>
</cp:coreProperties>
</file>