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account\sec1share\2.柳諭110.03.01~\~性別主流化(115~)\115.03.20_更新性別統計至114年(含不利處境者統計追蹤)\115.03.31_各單位填復(1150402從N槽收下)\一、性別統計指標(表1~表32)\2.企劃處(表17~21)\"/>
    </mc:Choice>
  </mc:AlternateContent>
  <xr:revisionPtr revIDLastSave="0" documentId="13_ncr:1_{25A7F8F9-AA2C-43EF-8018-92FCCDE88D55}" xr6:coauthVersionLast="47" xr6:coauthVersionMax="47" xr10:uidLastSave="{00000000-0000-0000-0000-000000000000}"/>
  <bookViews>
    <workbookView xWindow="31410" yWindow="495" windowWidth="25920" windowHeight="14580" xr2:uid="{3B2898BF-311E-4EB3-BA02-321FD7CA4365}"/>
  </bookViews>
  <sheets>
    <sheet name="114年" sheetId="13" r:id="rId1"/>
    <sheet name="114年附表1" sheetId="14" r:id="rId2"/>
    <sheet name="113年" sheetId="11" r:id="rId3"/>
    <sheet name="113年附表1" sheetId="12" r:id="rId4"/>
    <sheet name="112年" sheetId="10" r:id="rId5"/>
    <sheet name="111年 " sheetId="9" r:id="rId6"/>
    <sheet name="110年" sheetId="8" r:id="rId7"/>
    <sheet name="109年" sheetId="6" r:id="rId8"/>
    <sheet name="108年" sheetId="3" r:id="rId9"/>
    <sheet name="107年" sheetId="4" r:id="rId10"/>
    <sheet name="106年" sheetId="5" r:id="rId11"/>
  </sheets>
  <definedNames>
    <definedName name="_xlnm.Print_Area" localSheetId="10">'106年'!$A$1:$G$9</definedName>
    <definedName name="_xlnm.Print_Area" localSheetId="9">'107年'!$A$1:$G$9</definedName>
    <definedName name="_xlnm.Print_Area" localSheetId="8">'108年'!$A$1:$G$9</definedName>
    <definedName name="_xlnm.Print_Area" localSheetId="2">'113年'!$A$1:$G$9</definedName>
    <definedName name="_xlnm.Print_Area" localSheetId="3">'113年附表1'!$A$1:$G$24</definedName>
    <definedName name="_xlnm.Print_Area" localSheetId="0">'114年'!$A$1:$G$9</definedName>
    <definedName name="_xlnm.Print_Area" localSheetId="1">'114年附表1'!$A$1:$G$25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4" l="1"/>
  <c r="G22" i="14" s="1"/>
  <c r="E22" i="14"/>
  <c r="C22" i="14"/>
  <c r="D22" i="14" s="1"/>
  <c r="B22" i="14"/>
  <c r="G21" i="14"/>
  <c r="D21" i="14"/>
  <c r="G20" i="14"/>
  <c r="D20" i="14"/>
  <c r="G19" i="14"/>
  <c r="D19" i="14"/>
  <c r="G18" i="14"/>
  <c r="D18" i="14"/>
  <c r="G17" i="14"/>
  <c r="D17" i="14"/>
  <c r="G16" i="14"/>
  <c r="D16" i="14"/>
  <c r="G15" i="14"/>
  <c r="D15" i="14"/>
  <c r="G14" i="14"/>
  <c r="D14" i="14"/>
  <c r="G13" i="14"/>
  <c r="D13" i="14"/>
  <c r="G12" i="14"/>
  <c r="D12" i="14"/>
  <c r="G11" i="14"/>
  <c r="D11" i="14"/>
  <c r="G10" i="14"/>
  <c r="D10" i="14"/>
  <c r="G9" i="14"/>
  <c r="D9" i="14"/>
  <c r="G8" i="14"/>
  <c r="D8" i="14"/>
  <c r="G7" i="14"/>
  <c r="D7" i="14"/>
  <c r="G6" i="14"/>
  <c r="D6" i="14"/>
  <c r="G5" i="14"/>
  <c r="D5" i="14"/>
  <c r="G4" i="14"/>
  <c r="D4" i="14"/>
  <c r="G3" i="14"/>
  <c r="D3" i="14"/>
  <c r="D6" i="13"/>
  <c r="D5" i="13"/>
  <c r="D4" i="13"/>
  <c r="G14" i="13"/>
  <c r="F14" i="13"/>
  <c r="D14" i="13"/>
  <c r="F7" i="13"/>
  <c r="C7" i="13"/>
  <c r="C14" i="13" s="1"/>
  <c r="G6" i="13"/>
  <c r="G5" i="13"/>
  <c r="G4" i="13"/>
  <c r="E7" i="13"/>
  <c r="E14" i="13" l="1"/>
  <c r="G7" i="13"/>
  <c r="D7" i="13"/>
  <c r="B7" i="13"/>
  <c r="B14" i="13" s="1"/>
  <c r="F21" i="12"/>
  <c r="E21" i="12"/>
  <c r="G21" i="12" s="1"/>
  <c r="C21" i="12"/>
  <c r="D21" i="12" s="1"/>
  <c r="B21" i="12"/>
  <c r="G20" i="12"/>
  <c r="D20" i="12"/>
  <c r="G19" i="12"/>
  <c r="D19" i="12"/>
  <c r="G18" i="12"/>
  <c r="D18" i="12"/>
  <c r="G17" i="12"/>
  <c r="D17" i="12"/>
  <c r="G16" i="12"/>
  <c r="D16" i="12"/>
  <c r="G15" i="12"/>
  <c r="D15" i="12"/>
  <c r="G14" i="12"/>
  <c r="D14" i="12"/>
  <c r="G13" i="12"/>
  <c r="D13" i="12"/>
  <c r="G12" i="12"/>
  <c r="D12" i="12"/>
  <c r="G11" i="12"/>
  <c r="D11" i="12"/>
  <c r="G10" i="12"/>
  <c r="D10" i="12"/>
  <c r="G9" i="12"/>
  <c r="D9" i="12"/>
  <c r="G8" i="12"/>
  <c r="D8" i="12"/>
  <c r="G7" i="12"/>
  <c r="D7" i="12"/>
  <c r="G6" i="12"/>
  <c r="D6" i="12"/>
  <c r="G5" i="12"/>
  <c r="D5" i="12"/>
  <c r="G4" i="12"/>
  <c r="D4" i="12"/>
  <c r="G3" i="12"/>
  <c r="D3" i="12"/>
  <c r="D7" i="11"/>
  <c r="D6" i="11"/>
  <c r="G14" i="11"/>
  <c r="F14" i="11"/>
  <c r="E14" i="11"/>
  <c r="D14" i="11"/>
  <c r="C14" i="11"/>
  <c r="B14" i="11"/>
  <c r="E5" i="11"/>
  <c r="E4" i="11"/>
  <c r="E7" i="11" s="1"/>
  <c r="B5" i="11"/>
  <c r="D5" i="11" s="1"/>
  <c r="B4" i="11"/>
  <c r="B7" i="11" s="1"/>
  <c r="F7" i="11"/>
  <c r="C7" i="11"/>
  <c r="G6" i="11"/>
  <c r="G5" i="11"/>
  <c r="D6" i="10"/>
  <c r="D5" i="10"/>
  <c r="D4" i="10"/>
  <c r="F7" i="10"/>
  <c r="G7" i="10" s="1"/>
  <c r="E7" i="10"/>
  <c r="C7" i="10"/>
  <c r="D7" i="10" s="1"/>
  <c r="B7" i="10"/>
  <c r="G6" i="10"/>
  <c r="G5" i="10"/>
  <c r="G4" i="10"/>
  <c r="F7" i="9"/>
  <c r="E7" i="9"/>
  <c r="G7" i="9"/>
  <c r="G6" i="9"/>
  <c r="G5" i="9"/>
  <c r="G4" i="9"/>
  <c r="D6" i="9"/>
  <c r="D5" i="9"/>
  <c r="D4" i="9"/>
  <c r="C7" i="9"/>
  <c r="D7" i="9" s="1"/>
  <c r="B7" i="9"/>
  <c r="G6" i="8"/>
  <c r="D6" i="8"/>
  <c r="G5" i="8"/>
  <c r="D5" i="8"/>
  <c r="G4" i="8"/>
  <c r="D4" i="8"/>
  <c r="F7" i="8"/>
  <c r="G7" i="8"/>
  <c r="E7" i="8"/>
  <c r="C7" i="8"/>
  <c r="D7" i="8" s="1"/>
  <c r="B7" i="8"/>
  <c r="F7" i="6"/>
  <c r="E7" i="6"/>
  <c r="G7" i="6" s="1"/>
  <c r="C7" i="6"/>
  <c r="D7" i="6" s="1"/>
  <c r="B7" i="6"/>
  <c r="D6" i="6"/>
  <c r="D5" i="6"/>
  <c r="D4" i="6"/>
  <c r="G6" i="6"/>
  <c r="G5" i="6"/>
  <c r="G4" i="6"/>
  <c r="F7" i="5"/>
  <c r="G7" i="5" s="1"/>
  <c r="E7" i="5"/>
  <c r="C7" i="5"/>
  <c r="D7" i="5" s="1"/>
  <c r="B7" i="5"/>
  <c r="G6" i="5"/>
  <c r="D6" i="5"/>
  <c r="G5" i="5"/>
  <c r="D5" i="5"/>
  <c r="G4" i="5"/>
  <c r="D4" i="5"/>
  <c r="F7" i="4"/>
  <c r="E7" i="4"/>
  <c r="C7" i="4"/>
  <c r="D7" i="4"/>
  <c r="B7" i="4"/>
  <c r="G6" i="4"/>
  <c r="D6" i="4"/>
  <c r="G5" i="4"/>
  <c r="D5" i="4"/>
  <c r="G4" i="4"/>
  <c r="D4" i="4"/>
  <c r="D4" i="3"/>
  <c r="F7" i="3"/>
  <c r="E7" i="3"/>
  <c r="G7" i="3"/>
  <c r="C7" i="3"/>
  <c r="D7" i="3" s="1"/>
  <c r="B7" i="3"/>
  <c r="G6" i="3"/>
  <c r="D6" i="3"/>
  <c r="G5" i="3"/>
  <c r="D5" i="3"/>
  <c r="G4" i="3"/>
  <c r="G7" i="4"/>
  <c r="G4" i="11" l="1"/>
  <c r="G7" i="11"/>
  <c r="D4" i="11"/>
</calcChain>
</file>

<file path=xl/sharedStrings.xml><?xml version="1.0" encoding="utf-8"?>
<sst xmlns="http://schemas.openxmlformats.org/spreadsheetml/2006/main" count="196" uniqueCount="91">
  <si>
    <r>
      <t>106</t>
    </r>
    <r>
      <rPr>
        <b/>
        <sz val="20"/>
        <color indexed="8"/>
        <rFont val="標楷體"/>
        <family val="4"/>
        <charset val="136"/>
      </rPr>
      <t>年</t>
    </r>
    <r>
      <rPr>
        <b/>
        <sz val="20"/>
        <color indexed="8"/>
        <rFont val="Arial"/>
        <family val="2"/>
      </rPr>
      <t>1</t>
    </r>
    <r>
      <rPr>
        <b/>
        <sz val="20"/>
        <color indexed="8"/>
        <rFont val="標楷體"/>
        <family val="4"/>
        <charset val="136"/>
      </rPr>
      <t>月</t>
    </r>
    <r>
      <rPr>
        <b/>
        <sz val="20"/>
        <color indexed="8"/>
        <rFont val="Arial"/>
        <family val="2"/>
      </rPr>
      <t>1</t>
    </r>
    <r>
      <rPr>
        <b/>
        <sz val="20"/>
        <color indexed="8"/>
        <rFont val="標楷體"/>
        <family val="4"/>
        <charset val="136"/>
      </rPr>
      <t>日至</t>
    </r>
    <r>
      <rPr>
        <b/>
        <sz val="20"/>
        <color indexed="8"/>
        <rFont val="Arial"/>
        <family val="2"/>
      </rPr>
      <t>106</t>
    </r>
    <r>
      <rPr>
        <b/>
        <sz val="20"/>
        <color indexed="8"/>
        <rFont val="標楷體"/>
        <family val="4"/>
        <charset val="136"/>
      </rPr>
      <t>年</t>
    </r>
    <r>
      <rPr>
        <b/>
        <sz val="20"/>
        <color indexed="8"/>
        <rFont val="Arial"/>
        <family val="2"/>
      </rPr>
      <t>12</t>
    </r>
    <r>
      <rPr>
        <b/>
        <sz val="20"/>
        <color indexed="8"/>
        <rFont val="標楷體"/>
        <family val="4"/>
        <charset val="136"/>
      </rPr>
      <t>月</t>
    </r>
    <r>
      <rPr>
        <b/>
        <sz val="20"/>
        <color indexed="8"/>
        <rFont val="Arial"/>
        <family val="2"/>
      </rPr>
      <t>31</t>
    </r>
    <r>
      <rPr>
        <b/>
        <sz val="20"/>
        <color indexed="8"/>
        <rFont val="標楷體"/>
        <family val="4"/>
        <charset val="136"/>
      </rPr>
      <t>日原住民族廠商得標案件統計表</t>
    </r>
    <r>
      <rPr>
        <b/>
        <sz val="20"/>
        <color indexed="8"/>
        <rFont val="Arial"/>
        <family val="2"/>
      </rPr>
      <t/>
    </r>
    <phoneticPr fontId="4" type="noConversion"/>
  </si>
  <si>
    <t>採購性質</t>
    <phoneticPr fontId="4" type="noConversion"/>
  </si>
  <si>
    <t>工程類</t>
  </si>
  <si>
    <t>財物類</t>
  </si>
  <si>
    <t>勞務類</t>
  </si>
  <si>
    <t>合計</t>
    <phoneticPr fontId="4" type="noConversion"/>
  </si>
  <si>
    <t>原住民族廠商
得標件數</t>
    <phoneticPr fontId="4" type="noConversion"/>
  </si>
  <si>
    <t>原住民族廠商且負責人為女性之得標件數</t>
    <phoneticPr fontId="4" type="noConversion"/>
  </si>
  <si>
    <t>原住民族廠商且負責人為女性之得標件數比率</t>
    <phoneticPr fontId="4" type="noConversion"/>
  </si>
  <si>
    <t>原住民族廠商
得標金額
(億元)</t>
    <phoneticPr fontId="4" type="noConversion"/>
  </si>
  <si>
    <t>原住民族廠商且負責人為女性之得標金額
(億元)</t>
    <phoneticPr fontId="4" type="noConversion"/>
  </si>
  <si>
    <t>原住民族廠商且負責人為女性之得標金額比率</t>
    <phoneticPr fontId="4" type="noConversion"/>
  </si>
  <si>
    <t>資料來源：企劃處</t>
    <phoneticPr fontId="9" type="noConversion"/>
  </si>
  <si>
    <t>備註：
1.性別資料使用：原住民族廠商得標案件相關統計資料，係由行政院原住民族委員會全球資訊網公告核發「原住民機構、法人或團體證明書」清冊彙整成原住民族廠商清單，再與政府電子採購網決標公告得標廠商名稱比對相同者而得，另共同供應契約不納入統計。
2.應用深化：原住民廠商總得標件數計2,403件，其中負責人為女性之原住民廠商得標件數計1,059件(占原住民廠商總得標件數44.07%)；原住民廠商總得標金額24.79億元，其中負責人為女性之廠商得標金額11.92億元(約占原住民廠商總得標金額48.08%)。整體原住民廠商承包件數，107年較106年減少547件；其中，女性原住民廠商得標件數，107年較106年減少17件，惟承包件數比率反而增加7.6%；整體原住民廠商承包金額，107年較106年減少4.04億元，其中女性原住民廠商得標金額增加2.81億元，得標金額比率成長16.49%，顯示107年女性原住民廠商承包金額規模較大，爰承包件數雖減少，但承包件數比率及承包金額均有成長。
3.未進行國際性別統計比較原因說明：無該等國際性資料，無從比較。</t>
    <phoneticPr fontId="9" type="noConversion"/>
  </si>
  <si>
    <t>備註：
1.性別資料使用：原住民族廠商得標案件相關統計資料，係由行政院原住民族委員會全球資訊網公告核發「原住民機構、法人或團體證明書」清冊彙整成原住民族廠商清單，再與政府電子採購網決標公告得標廠商名稱比對相同者而得，另共同供應契約不納入統計。
2.應用深化：原住民廠商總得標件數計2,950件，其中負責人為女性之原住民廠商得標件數計1,076件(占原住民廠商總得標件數36.47%)；原住民廠商總得標金額28.83億元，其中負責人為女性之廠商得標金額9.11億元(約占原住民廠商總得標金額31.59%)。
3.未進行國際性別統計比較原因說明：無該等國際性資料，無從比較。</t>
    <phoneticPr fontId="9" type="noConversion"/>
  </si>
  <si>
    <t>表21</t>
    <phoneticPr fontId="4" type="noConversion"/>
  </si>
  <si>
    <t>備註：
1.性別資料使用：原住民族廠商得標案件相關統計資料，係由行政院原住民族委員會全球資訊網公告核發「原住民機構、法人或團體證明書」清冊彙整成原住民族廠商清單，再與政府電子採購網決標公告得標廠商名稱比對相同者而得，另共同供應契約不納入統計。
2.應用深化：原住民廠商總得標件數計2,215件，其中負責人為女性之原住民廠商得標件數計936件(占原住民廠商總得標件數42.26%)；原住民廠商總得標金額21.26億元，其中負責人為女性之廠商得標金額8.61億元(約占原住民廠商總得標金額40.50%)。整體原住民廠商承包件數，108年較107年減少188件；其中，女性原住民廠商得標件數，108年較107年減少123件，承包件數比率降低1.81%；整體原住民廠商承包金額，108年較107年減少3.53億元，其中女性原住民廠商得標金額減少3.31億元，得標金額比率降低7.58%，顯示108年女性原住民廠商承包金額規模較小，爰承包件數及承包金額均下滑。
3.未進行國際性別統計比較原因說明：無該等國際性資料，無從比較。</t>
    <phoneticPr fontId="9" type="noConversion"/>
  </si>
  <si>
    <r>
      <t>108</t>
    </r>
    <r>
      <rPr>
        <b/>
        <sz val="20"/>
        <color indexed="8"/>
        <rFont val="標楷體"/>
        <family val="4"/>
        <charset val="136"/>
      </rPr>
      <t>年</t>
    </r>
    <r>
      <rPr>
        <b/>
        <sz val="20"/>
        <color indexed="8"/>
        <rFont val="標楷體"/>
        <family val="4"/>
        <charset val="136"/>
      </rPr>
      <t>原住民族廠商得標案件統計表</t>
    </r>
    <r>
      <rPr>
        <b/>
        <sz val="20"/>
        <color indexed="8"/>
        <rFont val="Arial"/>
        <family val="2"/>
      </rPr>
      <t/>
    </r>
    <phoneticPr fontId="4" type="noConversion"/>
  </si>
  <si>
    <r>
      <t>107</t>
    </r>
    <r>
      <rPr>
        <b/>
        <sz val="20"/>
        <color indexed="8"/>
        <rFont val="標楷體"/>
        <family val="4"/>
        <charset val="136"/>
      </rPr>
      <t>年</t>
    </r>
    <r>
      <rPr>
        <b/>
        <sz val="20"/>
        <color indexed="8"/>
        <rFont val="標楷體"/>
        <family val="4"/>
        <charset val="136"/>
      </rPr>
      <t>原住民族廠商得標案件統計表</t>
    </r>
    <r>
      <rPr>
        <b/>
        <sz val="20"/>
        <color indexed="8"/>
        <rFont val="Arial"/>
        <family val="2"/>
      </rPr>
      <t/>
    </r>
    <phoneticPr fontId="4" type="noConversion"/>
  </si>
  <si>
    <t>表21</t>
    <phoneticPr fontId="4" type="noConversion"/>
  </si>
  <si>
    <t>資料來源：企劃處</t>
    <phoneticPr fontId="9" type="noConversion"/>
  </si>
  <si>
    <r>
      <t>109</t>
    </r>
    <r>
      <rPr>
        <b/>
        <sz val="20"/>
        <color indexed="8"/>
        <rFont val="標楷體"/>
        <family val="4"/>
        <charset val="136"/>
      </rPr>
      <t>年原住民族廠商得標案件統計表</t>
    </r>
    <r>
      <rPr>
        <b/>
        <sz val="20"/>
        <color indexed="8"/>
        <rFont val="Arial"/>
        <family val="2"/>
      </rPr>
      <t/>
    </r>
    <phoneticPr fontId="4" type="noConversion"/>
  </si>
  <si>
    <t>採購性質</t>
  </si>
  <si>
    <t>原住民族廠商
得標件數</t>
  </si>
  <si>
    <t>原住民族廠商且負責人為女性之得標件數</t>
  </si>
  <si>
    <t>原住民族廠商且負責人為女性之得標件數比率</t>
  </si>
  <si>
    <t>原住民族廠商
得標金額
(億元)</t>
  </si>
  <si>
    <t>原住民族廠商且負責人為女性之得標金額
(億元)</t>
  </si>
  <si>
    <t>原住民族廠商且負責人為女性之得標金額比率</t>
  </si>
  <si>
    <t>合計</t>
  </si>
  <si>
    <r>
      <rPr>
        <b/>
        <sz val="20"/>
        <color indexed="8"/>
        <rFont val="標楷體"/>
        <family val="4"/>
        <charset val="136"/>
      </rPr>
      <t>110年原住民族廠商得標案件統計表</t>
    </r>
    <r>
      <rPr>
        <b/>
        <sz val="20"/>
        <color indexed="8"/>
        <rFont val="Arial"/>
        <family val="2"/>
      </rPr>
      <t/>
    </r>
    <phoneticPr fontId="4" type="noConversion"/>
  </si>
  <si>
    <t>備註：
1.性別資料使用：原住民族廠商得標案件相關統計資料，係由行政院原住民族委員會全球資訊網公告核發「原住民機構、法人或團體證明書」清冊彙整成原住民族廠商清單，再與政府電子採購網決標公告得標廠商名稱比對相同者而得，另共同供應契約不納入統計。
2.應用深化：原住民廠商總得標件數計1,332件，其中負責人為女性之原住民廠商得標件數計470件(占原住民廠商總得標件數35.29%)；原住民廠商總得標金額21.55億元，其中負責人為女性之廠商得標金額10.56億元(約占原住民廠商總得標金額49.02%)。整體原住民廠商承包件數，110年較109年之1,519件，減少187件；其中，女性原住民廠商得標件數，110年較109年之640件，減少170件，承包件數比率下降6.84%；整體原住民廠商承包金額，110年較109年之20.95億元，減少0.6億元，其中女性原住民廠商得標金額反而增加0.33億元，得標金額比率增加0.19%，主要來自於工程類承包金額增加，顯示110年女性原住民廠商平均承包金額規模擴大，爰承包件數雖下降，但承包金額上升。
3.未進行國際性別統計比較原因說明：無該等國際性資料，無從比較。</t>
    <phoneticPr fontId="9" type="noConversion"/>
  </si>
  <si>
    <r>
      <rPr>
        <b/>
        <sz val="20"/>
        <color indexed="8"/>
        <rFont val="標楷體"/>
        <family val="4"/>
        <charset val="136"/>
      </rPr>
      <t>111年原住民族廠商得標案件統計表</t>
    </r>
    <r>
      <rPr>
        <b/>
        <sz val="20"/>
        <color indexed="8"/>
        <rFont val="Arial"/>
        <family val="2"/>
      </rPr>
      <t/>
    </r>
    <phoneticPr fontId="4" type="noConversion"/>
  </si>
  <si>
    <t>備註：
1.性別資料使用：原住民族廠商得標案件相關統計資料，係由行政院原住民族委員會全球資訊網公告核發「原住民機構、法人或團體證明書」清冊彙整成原住民族廠商清單，再與政府電子採購網決標公告得標廠商名稱比對相同者而得，另共同供應契約不納入統計。
2.應用深化：原住民廠商總得標件數計1,519件，其中負責人為女性之原住民廠商得標件數計640件(占原住民廠商總得標件數42.13%)；原住民廠商總得標金額20.95億元，其中負責人為女性之廠商得標金額10.23億元(約占原住民廠商總得標金額48.83%)。整體原住民廠商承包件數，109年較108年之2,215件，減少696件；其中，女性原住民廠商得標件數，109年較108年之936件，減少296件，承包件數比率降低31.6%；整體原住民廠商承包金額，109年較108年之21.26億元，減少0.31億元，其中女性原住民廠商得標金額反而增加1.62億元，得標金額比率增加18.82%，主要為財物類承包金額大幅增加，顯示109年女性原住民廠商平均承包金額規模擴大，爰承包件數雖下降，但承包金額上升。
3.未進行國際性別統計比較原因說明：無該等國際性資料，無從比較。</t>
    <phoneticPr fontId="9" type="noConversion"/>
  </si>
  <si>
    <r>
      <t>備註：
1.性別資料使用：原住民族廠商得標案件相關統計資料，係由行政院原住民族委員會全球資訊網公告核發「原住民機構、法人或團體證明書」清冊彙整成原住民族廠商清單，再與政府電子採購網決標公告得標廠商名稱比對相同者而得，另共同供應契約不納入統計。
2.應用深化：原住民廠商總得標件數計1,913件，其中負責人為女性之原住民廠商得標件數計741件(占原住民廠商總得標件數38.73%)；原住民廠商總得標金額27.99億元，其中負責人為女性之廠商得標金額11.27億元(約占原住民廠商總得標金額40.26%)。整體原住民廠商承包件數，111年較110年之1,332件，增加581件；其中，女性原住民廠商得標件數，111年較110年之470件，增加</t>
    </r>
    <r>
      <rPr>
        <sz val="12"/>
        <color indexed="10"/>
        <rFont val="標楷體"/>
        <family val="4"/>
        <charset val="136"/>
      </rPr>
      <t>271</t>
    </r>
    <r>
      <rPr>
        <sz val="12"/>
        <rFont val="標楷體"/>
        <family val="4"/>
        <charset val="136"/>
      </rPr>
      <t>件，承包件數比率增加3.44%；整體原住民廠商承包金額，111年較110年之21.55億元，增加6.44億元，其中女性原住民廠商得標金額增加0.71億元，得標金額比率減少</t>
    </r>
    <r>
      <rPr>
        <sz val="12"/>
        <color indexed="10"/>
        <rFont val="標楷體"/>
        <family val="4"/>
        <charset val="136"/>
      </rPr>
      <t>8.76</t>
    </r>
    <r>
      <rPr>
        <sz val="12"/>
        <rFont val="標楷體"/>
        <family val="4"/>
        <charset val="136"/>
      </rPr>
      <t>%，主要因整體原住民承攬件數及金額均增加，女性成長幅度較慢，且屬規模較小案件，爰原住民女性負責人承包件數及金額雖上升，但得標金額比率下降。
3.未進行國際性別統計比較原因說明：無該等國際性資料，無從比較。</t>
    </r>
    <phoneticPr fontId="9" type="noConversion"/>
  </si>
  <si>
    <r>
      <rPr>
        <b/>
        <sz val="20"/>
        <color indexed="8"/>
        <rFont val="標楷體"/>
        <family val="4"/>
        <charset val="136"/>
      </rPr>
      <t>112年原住民族廠商得標案件統計表</t>
    </r>
    <r>
      <rPr>
        <b/>
        <sz val="20"/>
        <color indexed="8"/>
        <rFont val="Arial"/>
        <family val="2"/>
      </rPr>
      <t/>
    </r>
    <phoneticPr fontId="4" type="noConversion"/>
  </si>
  <si>
    <t>備註：
1.性別資料使用：原住民族廠商得標案件相關統計資料，係由行政院原住民族委員會全球資訊網公告核發「原住民機構、法人或團體證明書」清冊彙整成原住民族廠商清單，再與政府電子採購網決標公告得標廠商名稱比對相同者而得，另共同供應契約不納入統計。
2.應用深化：原住民廠商總得標件數計2,413件，其中負責人為女性之原住民廠商得標件數計955件(占原住民廠商總得標件數39.58%)；原住民廠商總得標金額29.83億元，其中負責人為女性之廠商得標金額11.33億元(約占原住民廠商總得標金額37.99%)。整體原住民廠商承包件數，112年較111年之1,913件，增加500件；其中，女性原住民廠商得標件數，112年較111年之741件，增加214件，承包件數比率增加28.88%；整體原住民廠商承包金額，112年較111年之27.99億元，增加1.84億元，其中女性原住民廠商得標金額增加0.06億元，得標金額比率增加0.53%，女性原住民廠商承攬件數增加，但承攬金額成長幅度較小，顯示原住民女性負責人多承攬規模較小案件。
3.未進行國際性別統計比較原因說明：無該等國際性資料，無從比較。</t>
    <phoneticPr fontId="9" type="noConversion"/>
  </si>
  <si>
    <t>113年原住民族廠商得標案件統計表</t>
    <phoneticPr fontId="4" type="noConversion"/>
  </si>
  <si>
    <r>
      <t>113</t>
    </r>
    <r>
      <rPr>
        <b/>
        <sz val="20"/>
        <color indexed="8"/>
        <rFont val="標楷體"/>
        <family val="4"/>
        <charset val="136"/>
      </rPr>
      <t>年</t>
    </r>
    <r>
      <rPr>
        <b/>
        <sz val="20"/>
        <color indexed="8"/>
        <rFont val="Arial"/>
        <family val="2"/>
      </rPr>
      <t>1</t>
    </r>
    <r>
      <rPr>
        <b/>
        <sz val="20"/>
        <color indexed="8"/>
        <rFont val="標楷體"/>
        <family val="4"/>
        <charset val="136"/>
      </rPr>
      <t>月</t>
    </r>
    <r>
      <rPr>
        <b/>
        <sz val="20"/>
        <color indexed="8"/>
        <rFont val="Arial"/>
        <family val="2"/>
      </rPr>
      <t>1</t>
    </r>
    <r>
      <rPr>
        <b/>
        <sz val="20"/>
        <color indexed="8"/>
        <rFont val="標楷體"/>
        <family val="4"/>
        <charset val="136"/>
      </rPr>
      <t>日至</t>
    </r>
    <r>
      <rPr>
        <b/>
        <sz val="20"/>
        <color indexed="8"/>
        <rFont val="Arial"/>
        <family val="2"/>
      </rPr>
      <t>12</t>
    </r>
    <r>
      <rPr>
        <b/>
        <sz val="20"/>
        <color indexed="8"/>
        <rFont val="標楷體"/>
        <family val="4"/>
        <charset val="136"/>
      </rPr>
      <t>月</t>
    </r>
    <r>
      <rPr>
        <b/>
        <sz val="20"/>
        <color indexed="8"/>
        <rFont val="Arial"/>
        <family val="2"/>
      </rPr>
      <t>31</t>
    </r>
    <r>
      <rPr>
        <b/>
        <sz val="20"/>
        <color indexed="8"/>
        <rFont val="標楷體"/>
        <family val="4"/>
        <charset val="136"/>
      </rPr>
      <t xml:space="preserve">日原住民族廠商得標案件統計表
</t>
    </r>
    <r>
      <rPr>
        <b/>
        <sz val="20"/>
        <color indexed="8"/>
        <rFont val="Arial"/>
        <family val="2"/>
      </rPr>
      <t>(</t>
    </r>
    <r>
      <rPr>
        <b/>
        <sz val="20"/>
        <color indexed="8"/>
        <rFont val="標楷體"/>
        <family val="4"/>
        <charset val="136"/>
      </rPr>
      <t>依核發單位地區分類</t>
    </r>
    <r>
      <rPr>
        <b/>
        <sz val="20"/>
        <color indexed="8"/>
        <rFont val="Arial"/>
        <family val="2"/>
      </rPr>
      <t>)</t>
    </r>
    <phoneticPr fontId="4" type="noConversion"/>
  </si>
  <si>
    <r>
      <rPr>
        <sz val="16"/>
        <color indexed="8"/>
        <rFont val="標楷體"/>
        <family val="4"/>
        <charset val="136"/>
      </rPr>
      <t>核發單位地區</t>
    </r>
    <phoneticPr fontId="4" type="noConversion"/>
  </si>
  <si>
    <r>
      <rPr>
        <sz val="16"/>
        <color indexed="8"/>
        <rFont val="標楷體"/>
        <family val="4"/>
        <charset val="136"/>
      </rPr>
      <t>原住民族廠商
得標件數</t>
    </r>
    <phoneticPr fontId="4" type="noConversion"/>
  </si>
  <si>
    <r>
      <rPr>
        <sz val="16"/>
        <color indexed="8"/>
        <rFont val="標楷體"/>
        <family val="4"/>
        <charset val="136"/>
      </rPr>
      <t>原住民族廠商且負責人為女性之得標件數</t>
    </r>
    <phoneticPr fontId="4" type="noConversion"/>
  </si>
  <si>
    <r>
      <rPr>
        <sz val="16"/>
        <color indexed="8"/>
        <rFont val="標楷體"/>
        <family val="4"/>
        <charset val="136"/>
      </rPr>
      <t>原住民族廠商且負責人為女性之得標件數比率</t>
    </r>
    <phoneticPr fontId="4" type="noConversion"/>
  </si>
  <si>
    <r>
      <rPr>
        <sz val="16"/>
        <color indexed="8"/>
        <rFont val="標楷體"/>
        <family val="4"/>
        <charset val="136"/>
      </rPr>
      <t xml:space="preserve">原住民族廠商
得標金額
</t>
    </r>
    <r>
      <rPr>
        <sz val="16"/>
        <color indexed="8"/>
        <rFont val="Arial"/>
        <family val="2"/>
      </rPr>
      <t>(</t>
    </r>
    <r>
      <rPr>
        <sz val="16"/>
        <color indexed="8"/>
        <rFont val="標楷體"/>
        <family val="4"/>
        <charset val="136"/>
      </rPr>
      <t>億元</t>
    </r>
    <r>
      <rPr>
        <sz val="16"/>
        <color indexed="8"/>
        <rFont val="Arial"/>
        <family val="2"/>
      </rPr>
      <t>)</t>
    </r>
    <phoneticPr fontId="4" type="noConversion"/>
  </si>
  <si>
    <r>
      <rPr>
        <sz val="16"/>
        <color indexed="8"/>
        <rFont val="標楷體"/>
        <family val="4"/>
        <charset val="136"/>
      </rPr>
      <t xml:space="preserve">原住民族廠商且負責人為女性之得標金額
</t>
    </r>
    <r>
      <rPr>
        <sz val="16"/>
        <color indexed="8"/>
        <rFont val="Arial"/>
        <family val="2"/>
      </rPr>
      <t>(</t>
    </r>
    <r>
      <rPr>
        <sz val="16"/>
        <color indexed="8"/>
        <rFont val="標楷體"/>
        <family val="4"/>
        <charset val="136"/>
      </rPr>
      <t>億元</t>
    </r>
    <r>
      <rPr>
        <sz val="16"/>
        <color indexed="8"/>
        <rFont val="Arial"/>
        <family val="2"/>
      </rPr>
      <t>)</t>
    </r>
    <phoneticPr fontId="4" type="noConversion"/>
  </si>
  <si>
    <r>
      <rPr>
        <sz val="16"/>
        <color indexed="8"/>
        <rFont val="標楷體"/>
        <family val="4"/>
        <charset val="136"/>
      </rPr>
      <t>原住民族廠商且負責人為女性之得標金額比率</t>
    </r>
    <phoneticPr fontId="4" type="noConversion"/>
  </si>
  <si>
    <r>
      <rPr>
        <sz val="16"/>
        <color indexed="8"/>
        <rFont val="標楷體"/>
        <family val="4"/>
        <charset val="136"/>
      </rPr>
      <t>臺北市</t>
    </r>
  </si>
  <si>
    <r>
      <rPr>
        <sz val="16"/>
        <color indexed="8"/>
        <rFont val="標楷體"/>
        <family val="4"/>
        <charset val="136"/>
      </rPr>
      <t>臺中市</t>
    </r>
  </si>
  <si>
    <r>
      <rPr>
        <sz val="16"/>
        <color indexed="8"/>
        <rFont val="標楷體"/>
        <family val="4"/>
        <charset val="136"/>
      </rPr>
      <t>臺南市</t>
    </r>
  </si>
  <si>
    <r>
      <rPr>
        <sz val="16"/>
        <color indexed="8"/>
        <rFont val="標楷體"/>
        <family val="4"/>
        <charset val="136"/>
      </rPr>
      <t>高雄市</t>
    </r>
  </si>
  <si>
    <r>
      <rPr>
        <sz val="16"/>
        <color indexed="8"/>
        <rFont val="標楷體"/>
        <family val="4"/>
        <charset val="136"/>
      </rPr>
      <t>新北市</t>
    </r>
  </si>
  <si>
    <r>
      <rPr>
        <sz val="16"/>
        <color indexed="8"/>
        <rFont val="標楷體"/>
        <family val="4"/>
        <charset val="136"/>
      </rPr>
      <t>宜蘭縣</t>
    </r>
  </si>
  <si>
    <r>
      <rPr>
        <sz val="16"/>
        <color indexed="8"/>
        <rFont val="標楷體"/>
        <family val="4"/>
        <charset val="136"/>
      </rPr>
      <t>桃園市</t>
    </r>
  </si>
  <si>
    <r>
      <rPr>
        <sz val="16"/>
        <color indexed="8"/>
        <rFont val="標楷體"/>
        <family val="4"/>
        <charset val="136"/>
      </rPr>
      <t>嘉義市</t>
    </r>
  </si>
  <si>
    <r>
      <rPr>
        <sz val="16"/>
        <color indexed="8"/>
        <rFont val="標楷體"/>
        <family val="4"/>
        <charset val="136"/>
      </rPr>
      <t>新竹縣</t>
    </r>
  </si>
  <si>
    <r>
      <rPr>
        <sz val="16"/>
        <color indexed="8"/>
        <rFont val="標楷體"/>
        <family val="4"/>
        <charset val="136"/>
      </rPr>
      <t>苗栗縣</t>
    </r>
  </si>
  <si>
    <r>
      <rPr>
        <sz val="16"/>
        <color indexed="8"/>
        <rFont val="標楷體"/>
        <family val="4"/>
        <charset val="136"/>
      </rPr>
      <t>南投縣</t>
    </r>
  </si>
  <si>
    <r>
      <rPr>
        <sz val="16"/>
        <color indexed="8"/>
        <rFont val="標楷體"/>
        <family val="4"/>
        <charset val="136"/>
      </rPr>
      <t>彰化縣</t>
    </r>
  </si>
  <si>
    <r>
      <rPr>
        <sz val="16"/>
        <color indexed="8"/>
        <rFont val="標楷體"/>
        <family val="4"/>
        <charset val="136"/>
      </rPr>
      <t>新竹市</t>
    </r>
  </si>
  <si>
    <r>
      <rPr>
        <sz val="16"/>
        <color indexed="8"/>
        <rFont val="標楷體"/>
        <family val="4"/>
        <charset val="136"/>
      </rPr>
      <t>雲林縣</t>
    </r>
  </si>
  <si>
    <r>
      <rPr>
        <sz val="16"/>
        <color indexed="8"/>
        <rFont val="標楷體"/>
        <family val="4"/>
        <charset val="136"/>
      </rPr>
      <t>嘉義縣</t>
    </r>
  </si>
  <si>
    <r>
      <rPr>
        <sz val="16"/>
        <color indexed="8"/>
        <rFont val="標楷體"/>
        <family val="4"/>
        <charset val="136"/>
      </rPr>
      <t>屏東縣</t>
    </r>
  </si>
  <si>
    <r>
      <rPr>
        <sz val="16"/>
        <color indexed="8"/>
        <rFont val="標楷體"/>
        <family val="4"/>
        <charset val="136"/>
      </rPr>
      <t>花蓮縣</t>
    </r>
  </si>
  <si>
    <r>
      <rPr>
        <sz val="16"/>
        <color indexed="8"/>
        <rFont val="標楷體"/>
        <family val="4"/>
        <charset val="136"/>
      </rPr>
      <t>臺東縣</t>
    </r>
  </si>
  <si>
    <r>
      <rPr>
        <sz val="16"/>
        <color indexed="8"/>
        <rFont val="標楷體"/>
        <family val="4"/>
        <charset val="136"/>
      </rPr>
      <t>合計</t>
    </r>
    <phoneticPr fontId="4" type="noConversion"/>
  </si>
  <si>
    <r>
      <t>註</t>
    </r>
    <r>
      <rPr>
        <sz val="15"/>
        <color indexed="8"/>
        <rFont val="Arial"/>
        <family val="2"/>
      </rPr>
      <t>1</t>
    </r>
    <r>
      <rPr>
        <sz val="15"/>
        <color indexed="8"/>
        <rFont val="標楷體"/>
        <family val="4"/>
        <charset val="136"/>
      </rPr>
      <t xml:space="preserve">：原住民族企業得標案件相關統計資料，係由行政院原住民族委員會全球資訊網公告核發「原住民機構、法人
</t>
    </r>
    <r>
      <rPr>
        <sz val="15"/>
        <color indexed="8"/>
        <rFont val="Arial"/>
        <family val="2"/>
      </rPr>
      <t xml:space="preserve">        </t>
    </r>
    <r>
      <rPr>
        <sz val="15"/>
        <color indexed="8"/>
        <rFont val="標楷體"/>
        <family val="4"/>
        <charset val="136"/>
      </rPr>
      <t>或團</t>
    </r>
    <r>
      <rPr>
        <sz val="15"/>
        <color indexed="8"/>
        <rFont val="標楷體"/>
        <family val="4"/>
        <charset val="136"/>
      </rPr>
      <t>體證明書」清冊彙整成原住民族企業清單，再與政府電子採購網決標公告得標廠商名稱比對相同者而得。</t>
    </r>
    <phoneticPr fontId="4" type="noConversion"/>
  </si>
  <si>
    <r>
      <t>註</t>
    </r>
    <r>
      <rPr>
        <sz val="15"/>
        <color indexed="8"/>
        <rFont val="Arial"/>
        <family val="2"/>
      </rPr>
      <t>2</t>
    </r>
    <r>
      <rPr>
        <sz val="15"/>
        <color indexed="8"/>
        <rFont val="標楷體"/>
        <family val="4"/>
        <charset val="136"/>
      </rPr>
      <t>：共同供應契約不納入統計。</t>
    </r>
    <phoneticPr fontId="4" type="noConversion"/>
  </si>
  <si>
    <r>
      <t>註</t>
    </r>
    <r>
      <rPr>
        <sz val="15"/>
        <color indexed="8"/>
        <rFont val="Arial"/>
        <family val="2"/>
      </rPr>
      <t>3</t>
    </r>
    <r>
      <rPr>
        <sz val="15"/>
        <color indexed="8"/>
        <rFont val="標楷體"/>
        <family val="4"/>
        <charset val="136"/>
      </rPr>
      <t>：統計日期：</t>
    </r>
    <r>
      <rPr>
        <sz val="15"/>
        <color indexed="8"/>
        <rFont val="Arial"/>
        <family val="2"/>
      </rPr>
      <t>2025/3/19</t>
    </r>
    <phoneticPr fontId="4" type="noConversion"/>
  </si>
  <si>
    <r>
      <t xml:space="preserve">備註：
1.性別資料使用：
(1)原住民族廠商得標案件相關統計資料，係由行政院原住民族委員會全球資訊網公告核發「原住民機構、法人或團體證明書」清冊彙整成原住民族廠商清單，再與政府電子採購網決標公告得標廠商名稱比對相同者而得，另共同供應契約不納入統計。
</t>
    </r>
    <r>
      <rPr>
        <sz val="12"/>
        <color rgb="FFFF0000"/>
        <rFont val="標楷體"/>
        <family val="4"/>
        <charset val="136"/>
      </rPr>
      <t>(2)採購案如為複數決標，若有多個原住民廠商得標，依得標廠商家數為準統計。</t>
    </r>
    <r>
      <rPr>
        <sz val="12"/>
        <rFont val="標楷體"/>
        <family val="4"/>
        <charset val="136"/>
      </rPr>
      <t xml:space="preserve">
2.應用深化：原住民廠商總得標件數計2,531件，其中負責人為女性之原住民廠商得標件數計1058件(占原住民廠商總得標件數41.80%)；原住民廠商總得標金額34.76億元，其中負責人為女性之廠商得標金額14.08億元(約占原住民廠商總得標金額40.51%)。整體原住民廠商承包件數，113年較112年之2,413件，增加118件；其中，女性原住民廠商得標件數，113年較112年之955件，增加103件，承包件數比率增加10.78%；整體原住民廠商承包金額，113年較112年之29.83億元，增加4.93億元，其中女性原住民廠商得標金額增加2.75億元，得標金額比率增加24.28%，女性原住民廠商承攬件數及金額均增加。
3.未進行國際性別統計比較原因說明：無該等國際性資料，無從比較。</t>
    </r>
    <phoneticPr fontId="9" type="noConversion"/>
  </si>
  <si>
    <r>
      <t xml:space="preserve">備註：
1.性別資料使用：
(1)原住民族廠商得標案件相關統計資料，係由行政院原住民族委員會全球資訊網公告核發「原住民機構、法人或團體證明書」清冊彙整成原住民族廠商清單，再與政府電子採購網決標公告得標廠商名稱比對相同者而得，另共同供應契約不納入統計。
</t>
    </r>
    <r>
      <rPr>
        <sz val="12"/>
        <color rgb="FFFF0000"/>
        <rFont val="標楷體"/>
        <family val="4"/>
        <charset val="136"/>
      </rPr>
      <t>(2)採購案如為複數決標，若有多個原住民廠商得標，依得標廠商家數為準統計。</t>
    </r>
    <r>
      <rPr>
        <sz val="12"/>
        <rFont val="標楷體"/>
        <family val="4"/>
        <charset val="136"/>
      </rPr>
      <t xml:space="preserve">
2.應用深化：原住民廠商總得標件數計 2,554 件，其中負責人為女性之原住民廠商得標件數計1,037件（占原住民廠商總得標件數40.60%）；原住民廠商總得標金額 35.64 億元，其中負責人為女性之廠商得標金額14.10億元（約占原住民廠商總得標金額39.58%）。整體原住民廠商承包件數，114 年較113年之2,531件，增加23件；其中，女性原住民廠商得標件數，114年較113年之1,058件，減少21件，承包件數比率減少1.98%。
3.未進行國際性別統計比較原因說明：無該等國際性資料，無從比較。</t>
    </r>
    <phoneticPr fontId="9" type="noConversion"/>
  </si>
  <si>
    <r>
      <t>114</t>
    </r>
    <r>
      <rPr>
        <b/>
        <sz val="20"/>
        <color indexed="8"/>
        <rFont val="標楷體"/>
        <family val="4"/>
        <charset val="136"/>
      </rPr>
      <t>年</t>
    </r>
    <r>
      <rPr>
        <b/>
        <sz val="20"/>
        <color indexed="8"/>
        <rFont val="Arial"/>
        <family val="2"/>
      </rPr>
      <t>1</t>
    </r>
    <r>
      <rPr>
        <b/>
        <sz val="20"/>
        <color indexed="8"/>
        <rFont val="標楷體"/>
        <family val="4"/>
        <charset val="136"/>
      </rPr>
      <t>月</t>
    </r>
    <r>
      <rPr>
        <b/>
        <sz val="20"/>
        <color indexed="8"/>
        <rFont val="Arial"/>
        <family val="2"/>
      </rPr>
      <t>1</t>
    </r>
    <r>
      <rPr>
        <b/>
        <sz val="20"/>
        <color indexed="8"/>
        <rFont val="標楷體"/>
        <family val="4"/>
        <charset val="136"/>
      </rPr>
      <t>日至</t>
    </r>
    <r>
      <rPr>
        <b/>
        <sz val="20"/>
        <color indexed="8"/>
        <rFont val="Arial"/>
        <family val="2"/>
      </rPr>
      <t>12</t>
    </r>
    <r>
      <rPr>
        <b/>
        <sz val="20"/>
        <color indexed="8"/>
        <rFont val="標楷體"/>
        <family val="4"/>
        <charset val="136"/>
      </rPr>
      <t>月</t>
    </r>
    <r>
      <rPr>
        <b/>
        <sz val="20"/>
        <color indexed="8"/>
        <rFont val="Arial"/>
        <family val="2"/>
      </rPr>
      <t>31</t>
    </r>
    <r>
      <rPr>
        <b/>
        <sz val="20"/>
        <color indexed="8"/>
        <rFont val="標楷體"/>
        <family val="4"/>
        <charset val="136"/>
      </rPr>
      <t>日原住民族廠商得標案件統計表</t>
    </r>
    <r>
      <rPr>
        <b/>
        <sz val="20"/>
        <color rgb="FF000000"/>
        <rFont val="Arial"/>
        <family val="4"/>
      </rPr>
      <t xml:space="preserve">
</t>
    </r>
    <r>
      <rPr>
        <b/>
        <sz val="20"/>
        <color indexed="8"/>
        <rFont val="Arial"/>
        <family val="2"/>
      </rPr>
      <t>(</t>
    </r>
    <r>
      <rPr>
        <b/>
        <sz val="20"/>
        <color indexed="8"/>
        <rFont val="標楷體"/>
        <family val="4"/>
        <charset val="136"/>
      </rPr>
      <t>依核發單位地區分類</t>
    </r>
    <r>
      <rPr>
        <b/>
        <sz val="20"/>
        <color indexed="8"/>
        <rFont val="Arial"/>
        <family val="2"/>
      </rPr>
      <t>)</t>
    </r>
    <phoneticPr fontId="4" type="noConversion"/>
  </si>
  <si>
    <t>臺中市</t>
  </si>
  <si>
    <t>臺南市</t>
  </si>
  <si>
    <t>高雄市</t>
  </si>
  <si>
    <t>新北市</t>
  </si>
  <si>
    <t>宜蘭縣</t>
  </si>
  <si>
    <t>桃園市</t>
  </si>
  <si>
    <t>嘉義市</t>
  </si>
  <si>
    <t>新竹縣</t>
  </si>
  <si>
    <t>苗栗縣</t>
  </si>
  <si>
    <t>南投縣</t>
  </si>
  <si>
    <t>彰化縣</t>
  </si>
  <si>
    <t>雲林縣</t>
  </si>
  <si>
    <t>嘉義縣</t>
  </si>
  <si>
    <t>屏東縣</t>
  </si>
  <si>
    <t>花蓮縣</t>
  </si>
  <si>
    <t>台東縣</t>
  </si>
  <si>
    <t>臺東縣</t>
  </si>
  <si>
    <t>澎湖縣</t>
  </si>
  <si>
    <r>
      <t>註</t>
    </r>
    <r>
      <rPr>
        <sz val="15"/>
        <color indexed="8"/>
        <rFont val="Arial"/>
        <family val="2"/>
      </rPr>
      <t>3</t>
    </r>
    <r>
      <rPr>
        <sz val="15"/>
        <color indexed="8"/>
        <rFont val="標楷體"/>
        <family val="4"/>
        <charset val="136"/>
      </rPr>
      <t>：統計日期：</t>
    </r>
    <r>
      <rPr>
        <sz val="15"/>
        <color indexed="8"/>
        <rFont val="Arial"/>
        <family val="2"/>
      </rPr>
      <t>2026/3/26</t>
    </r>
    <phoneticPr fontId="4" type="noConversion"/>
  </si>
  <si>
    <t>114年原住民族廠商得標案件統計表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</si>
</sst>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_ "/>
    <numFmt numFmtId="177" formatCode="#,##0_ "/>
    <numFmt numFmtId="178" formatCode="#,##0.000"/>
    <numFmt numFmtId="179" formatCode="0.00_ "/>
  </numFmts>
  <fonts count="18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20"/>
      <color indexed="8"/>
      <name val="Arial"/>
      <family val="2"/>
    </font>
    <font>
      <b/>
      <sz val="20"/>
      <color indexed="8"/>
      <name val="標楷體"/>
      <family val="4"/>
      <charset val="136"/>
    </font>
    <font>
      <sz val="9"/>
      <name val="細明體"/>
      <family val="3"/>
      <charset val="136"/>
    </font>
    <font>
      <sz val="14"/>
      <color indexed="8"/>
      <name val="標楷體"/>
      <family val="4"/>
      <charset val="136"/>
    </font>
    <font>
      <sz val="14"/>
      <color indexed="8"/>
      <name val="Arial"/>
      <family val="2"/>
    </font>
    <font>
      <sz val="16"/>
      <color indexed="8"/>
      <name val="標楷體"/>
      <family val="4"/>
      <charset val="136"/>
    </font>
    <font>
      <sz val="16"/>
      <color indexed="8"/>
      <name val="Arial"/>
      <family val="2"/>
    </font>
    <font>
      <sz val="9"/>
      <name val="新細明體"/>
      <family val="1"/>
      <charset val="136"/>
    </font>
    <font>
      <sz val="12"/>
      <color indexed="8"/>
      <name val="Arial"/>
      <family val="2"/>
    </font>
    <font>
      <sz val="12"/>
      <name val="標楷體"/>
      <family val="4"/>
      <charset val="136"/>
    </font>
    <font>
      <sz val="12"/>
      <color indexed="10"/>
      <name val="標楷體"/>
      <family val="4"/>
      <charset val="136"/>
    </font>
    <font>
      <sz val="15"/>
      <color indexed="8"/>
      <name val="標楷體"/>
      <family val="4"/>
      <charset val="136"/>
    </font>
    <font>
      <sz val="15"/>
      <color indexed="8"/>
      <name val="Arial"/>
      <family val="2"/>
    </font>
    <font>
      <sz val="12"/>
      <color rgb="FFFF0000"/>
      <name val="標楷體"/>
      <family val="4"/>
      <charset val="136"/>
    </font>
    <font>
      <sz val="16"/>
      <name val="Arial"/>
      <family val="2"/>
    </font>
    <font>
      <b/>
      <sz val="20"/>
      <color rgb="FF000000"/>
      <name val="Arial"/>
      <family val="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9" fontId="1" fillId="0" borderId="0"/>
  </cellStyleXfs>
  <cellXfs count="61">
    <xf numFmtId="0" fontId="0" fillId="0" borderId="0" xfId="0"/>
    <xf numFmtId="0" fontId="1" fillId="0" borderId="0" xfId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7" fillId="0" borderId="4" xfId="1" applyFont="1" applyBorder="1" applyAlignment="1">
      <alignment horizontal="center" vertical="center" wrapText="1"/>
    </xf>
    <xf numFmtId="3" fontId="8" fillId="0" borderId="5" xfId="1" applyNumberFormat="1" applyFont="1" applyBorder="1" applyAlignment="1">
      <alignment horizontal="center" vertical="center" wrapText="1"/>
    </xf>
    <xf numFmtId="10" fontId="8" fillId="0" borderId="5" xfId="1" applyNumberFormat="1" applyFont="1" applyBorder="1" applyAlignment="1">
      <alignment horizontal="center" vertical="center" wrapText="1"/>
    </xf>
    <xf numFmtId="176" fontId="8" fillId="0" borderId="5" xfId="1" applyNumberFormat="1" applyFont="1" applyBorder="1" applyAlignment="1">
      <alignment horizontal="right" vertical="center" wrapText="1"/>
    </xf>
    <xf numFmtId="10" fontId="8" fillId="0" borderId="6" xfId="1" applyNumberFormat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177" fontId="8" fillId="0" borderId="8" xfId="1" applyNumberFormat="1" applyFont="1" applyBorder="1" applyAlignment="1">
      <alignment horizontal="center" vertical="center" wrapText="1"/>
    </xf>
    <xf numFmtId="176" fontId="8" fillId="0" borderId="8" xfId="1" applyNumberFormat="1" applyFont="1" applyBorder="1" applyAlignment="1">
      <alignment horizontal="right" vertical="center" wrapText="1"/>
    </xf>
    <xf numFmtId="0" fontId="1" fillId="0" borderId="0" xfId="1"/>
    <xf numFmtId="3" fontId="1" fillId="0" borderId="0" xfId="0" applyNumberFormat="1" applyFont="1"/>
    <xf numFmtId="3" fontId="1" fillId="0" borderId="0" xfId="1" applyNumberFormat="1"/>
    <xf numFmtId="3" fontId="2" fillId="0" borderId="0" xfId="1" applyNumberFormat="1" applyFont="1" applyAlignment="1">
      <alignment horizontal="center" vertical="center" wrapText="1"/>
    </xf>
    <xf numFmtId="3" fontId="5" fillId="0" borderId="0" xfId="1" applyNumberFormat="1" applyFont="1" applyAlignment="1">
      <alignment horizontal="right" vertical="center" wrapText="1"/>
    </xf>
    <xf numFmtId="0" fontId="10" fillId="0" borderId="0" xfId="1" applyFont="1" applyAlignment="1">
      <alignment vertical="center"/>
    </xf>
    <xf numFmtId="10" fontId="8" fillId="0" borderId="8" xfId="1" applyNumberFormat="1" applyFont="1" applyBorder="1" applyAlignment="1">
      <alignment horizontal="center" vertical="center" wrapText="1"/>
    </xf>
    <xf numFmtId="10" fontId="8" fillId="0" borderId="9" xfId="1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top"/>
    </xf>
    <xf numFmtId="177" fontId="8" fillId="0" borderId="0" xfId="1" applyNumberFormat="1" applyFont="1" applyAlignment="1">
      <alignment horizontal="center" vertical="top" wrapText="1"/>
    </xf>
    <xf numFmtId="10" fontId="8" fillId="0" borderId="0" xfId="1" applyNumberFormat="1" applyFont="1" applyAlignment="1">
      <alignment horizontal="center" vertical="top" wrapText="1"/>
    </xf>
    <xf numFmtId="176" fontId="8" fillId="0" borderId="0" xfId="1" applyNumberFormat="1" applyFont="1" applyAlignment="1">
      <alignment horizontal="right" vertical="top" wrapText="1"/>
    </xf>
    <xf numFmtId="4" fontId="1" fillId="0" borderId="0" xfId="0" applyNumberFormat="1" applyFont="1"/>
    <xf numFmtId="178" fontId="1" fillId="0" borderId="0" xfId="0" applyNumberFormat="1" applyFont="1"/>
    <xf numFmtId="178" fontId="1" fillId="0" borderId="0" xfId="1" applyNumberFormat="1"/>
    <xf numFmtId="3" fontId="0" fillId="0" borderId="0" xfId="0" applyNumberFormat="1"/>
    <xf numFmtId="176" fontId="1" fillId="0" borderId="0" xfId="1" applyNumberFormat="1"/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10" fontId="8" fillId="0" borderId="5" xfId="2" applyNumberFormat="1" applyFont="1" applyBorder="1" applyAlignment="1">
      <alignment horizontal="center" vertical="center"/>
    </xf>
    <xf numFmtId="179" fontId="8" fillId="0" borderId="5" xfId="1" applyNumberFormat="1" applyFont="1" applyBorder="1" applyAlignment="1">
      <alignment horizontal="right" vertical="center" wrapText="1"/>
    </xf>
    <xf numFmtId="10" fontId="8" fillId="0" borderId="6" xfId="2" applyNumberFormat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 wrapText="1"/>
    </xf>
    <xf numFmtId="10" fontId="8" fillId="0" borderId="9" xfId="2" applyNumberFormat="1" applyFont="1" applyBorder="1" applyAlignment="1">
      <alignment horizontal="center" vertical="center"/>
    </xf>
    <xf numFmtId="0" fontId="13" fillId="0" borderId="0" xfId="1" applyFont="1" applyAlignment="1">
      <alignment horizontal="left" vertical="center" wrapText="1"/>
    </xf>
    <xf numFmtId="3" fontId="16" fillId="0" borderId="5" xfId="1" applyNumberFormat="1" applyFont="1" applyBorder="1" applyAlignment="1">
      <alignment horizontal="center" vertical="center" wrapText="1"/>
    </xf>
    <xf numFmtId="10" fontId="16" fillId="0" borderId="5" xfId="1" applyNumberFormat="1" applyFont="1" applyBorder="1" applyAlignment="1">
      <alignment horizontal="center" vertical="center" wrapText="1"/>
    </xf>
    <xf numFmtId="176" fontId="16" fillId="0" borderId="5" xfId="1" applyNumberFormat="1" applyFont="1" applyBorder="1" applyAlignment="1">
      <alignment horizontal="right" vertical="center" wrapText="1"/>
    </xf>
    <xf numFmtId="0" fontId="16" fillId="0" borderId="5" xfId="1" applyFont="1" applyBorder="1" applyAlignment="1">
      <alignment horizontal="center" vertical="center" wrapText="1"/>
    </xf>
    <xf numFmtId="10" fontId="16" fillId="0" borderId="5" xfId="2" applyNumberFormat="1" applyFont="1" applyBorder="1" applyAlignment="1">
      <alignment horizontal="center" vertical="center"/>
    </xf>
    <xf numFmtId="179" fontId="16" fillId="0" borderId="5" xfId="1" applyNumberFormat="1" applyFont="1" applyBorder="1" applyAlignment="1">
      <alignment horizontal="right" vertical="center" wrapText="1"/>
    </xf>
    <xf numFmtId="10" fontId="16" fillId="0" borderId="6" xfId="2" applyNumberFormat="1" applyFont="1" applyBorder="1" applyAlignment="1">
      <alignment horizontal="center" vertical="center"/>
    </xf>
    <xf numFmtId="177" fontId="16" fillId="0" borderId="8" xfId="1" applyNumberFormat="1" applyFont="1" applyBorder="1" applyAlignment="1">
      <alignment horizontal="center" vertical="center" wrapText="1"/>
    </xf>
    <xf numFmtId="10" fontId="16" fillId="0" borderId="8" xfId="1" applyNumberFormat="1" applyFont="1" applyBorder="1" applyAlignment="1">
      <alignment horizontal="center" vertical="center" wrapText="1"/>
    </xf>
    <xf numFmtId="176" fontId="16" fillId="0" borderId="8" xfId="1" applyNumberFormat="1" applyFont="1" applyBorder="1" applyAlignment="1">
      <alignment horizontal="right" vertical="center" wrapText="1"/>
    </xf>
    <xf numFmtId="10" fontId="16" fillId="0" borderId="9" xfId="2" applyNumberFormat="1" applyFont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left" vertical="center" wrapText="1"/>
    </xf>
    <xf numFmtId="0" fontId="14" fillId="0" borderId="11" xfId="1" applyFont="1" applyBorder="1" applyAlignment="1">
      <alignment horizontal="left" vertical="center" wrapText="1"/>
    </xf>
    <xf numFmtId="0" fontId="13" fillId="0" borderId="0" xfId="1" applyFont="1" applyAlignment="1">
      <alignment horizontal="left" vertical="center" wrapText="1"/>
    </xf>
    <xf numFmtId="0" fontId="14" fillId="0" borderId="0" xfId="1" applyFont="1" applyAlignment="1">
      <alignment horizontal="left" vertical="center" wrapText="1"/>
    </xf>
    <xf numFmtId="3" fontId="3" fillId="0" borderId="0" xfId="1" applyNumberFormat="1" applyFont="1" applyAlignment="1">
      <alignment horizontal="center" vertical="center" wrapText="1"/>
    </xf>
    <xf numFmtId="3" fontId="2" fillId="0" borderId="0" xfId="1" applyNumberFormat="1" applyFont="1" applyAlignment="1">
      <alignment horizontal="center" vertical="center" wrapText="1"/>
    </xf>
    <xf numFmtId="0" fontId="11" fillId="0" borderId="0" xfId="0" applyFont="1" applyAlignment="1">
      <alignment vertical="top" wrapText="1"/>
    </xf>
  </cellXfs>
  <cellStyles count="3">
    <cellStyle name="一般" xfId="0" builtinId="0"/>
    <cellStyle name="一般_1111" xfId="1" xr:uid="{8BEC777E-5E9F-461B-A5D4-1079B56B457C}"/>
    <cellStyle name="百分比 2" xfId="2" xr:uid="{C731916B-A969-4536-90E4-73AE57E606C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980D8-1A4D-4D52-BAD1-CA81A223149A}">
  <sheetPr>
    <pageSetUpPr fitToPage="1"/>
  </sheetPr>
  <dimension ref="A1:G14"/>
  <sheetViews>
    <sheetView tabSelected="1" view="pageBreakPreview" zoomScale="115" zoomScaleNormal="130" zoomScaleSheetLayoutView="115" workbookViewId="0">
      <selection activeCell="K3" sqref="J3:K3"/>
    </sheetView>
  </sheetViews>
  <sheetFormatPr defaultRowHeight="12.75" x14ac:dyDescent="0.2"/>
  <cols>
    <col min="1" max="1" width="14.7109375" style="14" customWidth="1"/>
    <col min="2" max="2" width="19.7109375" style="14" customWidth="1"/>
    <col min="3" max="5" width="23.28515625" style="14" customWidth="1"/>
    <col min="6" max="6" width="21.28515625" style="14" customWidth="1"/>
    <col min="7" max="7" width="21.85546875" style="14" customWidth="1"/>
  </cols>
  <sheetData>
    <row r="1" spans="1:7" s="1" customFormat="1" ht="48" customHeight="1" x14ac:dyDescent="0.2">
      <c r="A1" s="58" t="s">
        <v>90</v>
      </c>
      <c r="B1" s="59"/>
      <c r="C1" s="59"/>
      <c r="D1" s="59"/>
      <c r="E1" s="59"/>
      <c r="F1" s="59"/>
      <c r="G1" s="59"/>
    </row>
    <row r="2" spans="1:7" s="1" customFormat="1" ht="26.25" customHeight="1" thickBot="1" x14ac:dyDescent="0.25">
      <c r="A2" s="17"/>
      <c r="B2" s="17"/>
      <c r="C2" s="17"/>
      <c r="D2" s="17"/>
      <c r="E2" s="17"/>
      <c r="F2" s="17"/>
      <c r="G2" s="18" t="s">
        <v>15</v>
      </c>
    </row>
    <row r="3" spans="1:7" s="5" customFormat="1" ht="92.25" customHeight="1" x14ac:dyDescent="0.2">
      <c r="A3" s="2" t="s">
        <v>22</v>
      </c>
      <c r="B3" s="3" t="s">
        <v>23</v>
      </c>
      <c r="C3" s="3" t="s">
        <v>24</v>
      </c>
      <c r="D3" s="3" t="s">
        <v>25</v>
      </c>
      <c r="E3" s="3" t="s">
        <v>26</v>
      </c>
      <c r="F3" s="3" t="s">
        <v>27</v>
      </c>
      <c r="G3" s="4" t="s">
        <v>28</v>
      </c>
    </row>
    <row r="4" spans="1:7" s="1" customFormat="1" ht="39" customHeight="1" x14ac:dyDescent="0.2">
      <c r="A4" s="6" t="s">
        <v>2</v>
      </c>
      <c r="B4" s="42">
        <v>886</v>
      </c>
      <c r="C4" s="42">
        <v>323</v>
      </c>
      <c r="D4" s="43">
        <f>C4/B4</f>
        <v>0.36455981941309257</v>
      </c>
      <c r="E4" s="44">
        <v>15.68435987</v>
      </c>
      <c r="F4" s="44">
        <v>6.4264942399999994</v>
      </c>
      <c r="G4" s="10">
        <f>F4/E4</f>
        <v>0.40973901984308392</v>
      </c>
    </row>
    <row r="5" spans="1:7" s="1" customFormat="1" ht="39" customHeight="1" x14ac:dyDescent="0.2">
      <c r="A5" s="6" t="s">
        <v>3</v>
      </c>
      <c r="B5" s="42">
        <v>520</v>
      </c>
      <c r="C5" s="42">
        <v>247</v>
      </c>
      <c r="D5" s="43">
        <f>C5/B5</f>
        <v>0.47499999999999998</v>
      </c>
      <c r="E5" s="44">
        <v>2.996675119999999</v>
      </c>
      <c r="F5" s="44">
        <v>1.4775957199999996</v>
      </c>
      <c r="G5" s="10">
        <f>F5/E5</f>
        <v>0.49307838215041477</v>
      </c>
    </row>
    <row r="6" spans="1:7" s="1" customFormat="1" ht="39" customHeight="1" x14ac:dyDescent="0.2">
      <c r="A6" s="6" t="s">
        <v>4</v>
      </c>
      <c r="B6" s="42">
        <v>1148</v>
      </c>
      <c r="C6" s="42">
        <v>467</v>
      </c>
      <c r="D6" s="43">
        <f>C6/B6</f>
        <v>0.406794425087108</v>
      </c>
      <c r="E6" s="44">
        <v>16.955693160000013</v>
      </c>
      <c r="F6" s="44">
        <v>6.1998246899999971</v>
      </c>
      <c r="G6" s="10">
        <f>F6/E6</f>
        <v>0.36564855423462927</v>
      </c>
    </row>
    <row r="7" spans="1:7" s="1" customFormat="1" ht="39" customHeight="1" thickBot="1" x14ac:dyDescent="0.25">
      <c r="A7" s="11" t="s">
        <v>29</v>
      </c>
      <c r="B7" s="12">
        <f>SUM(B4:B6)</f>
        <v>2554</v>
      </c>
      <c r="C7" s="12">
        <f>SUM(C4:C6)</f>
        <v>1037</v>
      </c>
      <c r="D7" s="20">
        <f>C7/B7</f>
        <v>0.40602975724353957</v>
      </c>
      <c r="E7" s="13">
        <f>SUM(E4:E6)</f>
        <v>35.63672815000001</v>
      </c>
      <c r="F7" s="13">
        <f>SUM(F4:F6)</f>
        <v>14.103914649999997</v>
      </c>
      <c r="G7" s="21">
        <f>F7/E7</f>
        <v>0.39576906697591968</v>
      </c>
    </row>
    <row r="8" spans="1:7" s="1" customFormat="1" ht="23.25" customHeight="1" x14ac:dyDescent="0.2">
      <c r="A8" s="22" t="s">
        <v>12</v>
      </c>
      <c r="B8" s="23"/>
      <c r="C8" s="23"/>
      <c r="D8" s="24"/>
      <c r="E8" s="25"/>
      <c r="F8" s="25"/>
      <c r="G8" s="24"/>
    </row>
    <row r="9" spans="1:7" s="1" customFormat="1" ht="179.25" customHeight="1" x14ac:dyDescent="0.2">
      <c r="A9" s="60" t="s">
        <v>69</v>
      </c>
      <c r="B9" s="60"/>
      <c r="C9" s="60"/>
      <c r="D9" s="60"/>
      <c r="E9" s="60"/>
      <c r="F9" s="60"/>
      <c r="G9" s="60"/>
    </row>
    <row r="11" spans="1:7" x14ac:dyDescent="0.2">
      <c r="B11" s="15"/>
      <c r="C11" s="15"/>
      <c r="D11" s="15"/>
      <c r="E11" s="15"/>
    </row>
    <row r="12" spans="1:7" x14ac:dyDescent="0.2">
      <c r="B12" s="29"/>
      <c r="C12" s="15"/>
      <c r="D12" s="15"/>
      <c r="E12" s="15"/>
    </row>
    <row r="13" spans="1:7" x14ac:dyDescent="0.2">
      <c r="B13" s="14">
        <v>2413</v>
      </c>
      <c r="C13" s="27">
        <v>955</v>
      </c>
      <c r="D13" s="15">
        <v>0.3957728968089515</v>
      </c>
      <c r="E13" s="26">
        <v>29.830130779999998</v>
      </c>
      <c r="F13" s="26">
        <v>11.332360619999999</v>
      </c>
      <c r="G13" s="14">
        <v>0.37989644442316456</v>
      </c>
    </row>
    <row r="14" spans="1:7" x14ac:dyDescent="0.2">
      <c r="B14" s="16">
        <f>B7-B13</f>
        <v>141</v>
      </c>
      <c r="C14" s="16">
        <f>C7-C13</f>
        <v>82</v>
      </c>
      <c r="D14" s="14">
        <f>103/955*100</f>
        <v>10.785340314136125</v>
      </c>
      <c r="E14" s="30">
        <f>E7-E13</f>
        <v>5.8065973700000129</v>
      </c>
      <c r="F14" s="30">
        <f>F7-F13</f>
        <v>2.7715540299999972</v>
      </c>
      <c r="G14" s="14">
        <f>2.75/11.33*100</f>
        <v>24.271844660194176</v>
      </c>
    </row>
  </sheetData>
  <mergeCells count="2">
    <mergeCell ref="A1:G1"/>
    <mergeCell ref="A9:G9"/>
  </mergeCells>
  <phoneticPr fontId="4" type="noConversion"/>
  <printOptions horizontalCentered="1"/>
  <pageMargins left="0.82677165354330717" right="0.70866141732283472" top="0.35433070866141736" bottom="0.7480314960629921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435B7-D144-47A0-860C-A035A7D128D6}">
  <sheetPr>
    <tabColor rgb="FFFFC000"/>
    <pageSetUpPr fitToPage="1"/>
  </sheetPr>
  <dimension ref="A1:H31"/>
  <sheetViews>
    <sheetView zoomScaleNormal="100" workbookViewId="0">
      <selection activeCell="F29" sqref="F28:F29"/>
    </sheetView>
  </sheetViews>
  <sheetFormatPr defaultRowHeight="12.75" x14ac:dyDescent="0.2"/>
  <cols>
    <col min="1" max="1" width="14.7109375" style="14" customWidth="1"/>
    <col min="2" max="2" width="19.7109375" style="14" customWidth="1"/>
    <col min="3" max="5" width="23.28515625" style="14" customWidth="1"/>
    <col min="6" max="6" width="21.28515625" style="14" customWidth="1"/>
    <col min="7" max="7" width="21.85546875" style="14" customWidth="1"/>
    <col min="8" max="256" width="9.140625" style="14"/>
    <col min="257" max="257" width="14.7109375" style="14" customWidth="1"/>
    <col min="258" max="258" width="19.7109375" style="14" customWidth="1"/>
    <col min="259" max="261" width="23.28515625" style="14" customWidth="1"/>
    <col min="262" max="262" width="21.28515625" style="14" customWidth="1"/>
    <col min="263" max="263" width="21.85546875" style="14" customWidth="1"/>
    <col min="264" max="512" width="9.140625" style="14"/>
    <col min="513" max="513" width="14.7109375" style="14" customWidth="1"/>
    <col min="514" max="514" width="19.7109375" style="14" customWidth="1"/>
    <col min="515" max="517" width="23.28515625" style="14" customWidth="1"/>
    <col min="518" max="518" width="21.28515625" style="14" customWidth="1"/>
    <col min="519" max="519" width="21.85546875" style="14" customWidth="1"/>
    <col min="520" max="768" width="9.140625" style="14"/>
    <col min="769" max="769" width="14.7109375" style="14" customWidth="1"/>
    <col min="770" max="770" width="19.7109375" style="14" customWidth="1"/>
    <col min="771" max="773" width="23.28515625" style="14" customWidth="1"/>
    <col min="774" max="774" width="21.28515625" style="14" customWidth="1"/>
    <col min="775" max="775" width="21.85546875" style="14" customWidth="1"/>
    <col min="776" max="1024" width="9.140625" style="14"/>
    <col min="1025" max="1025" width="14.7109375" style="14" customWidth="1"/>
    <col min="1026" max="1026" width="19.7109375" style="14" customWidth="1"/>
    <col min="1027" max="1029" width="23.28515625" style="14" customWidth="1"/>
    <col min="1030" max="1030" width="21.28515625" style="14" customWidth="1"/>
    <col min="1031" max="1031" width="21.85546875" style="14" customWidth="1"/>
    <col min="1032" max="1280" width="9.140625" style="14"/>
    <col min="1281" max="1281" width="14.7109375" style="14" customWidth="1"/>
    <col min="1282" max="1282" width="19.7109375" style="14" customWidth="1"/>
    <col min="1283" max="1285" width="23.28515625" style="14" customWidth="1"/>
    <col min="1286" max="1286" width="21.28515625" style="14" customWidth="1"/>
    <col min="1287" max="1287" width="21.85546875" style="14" customWidth="1"/>
    <col min="1288" max="1536" width="9.140625" style="14"/>
    <col min="1537" max="1537" width="14.7109375" style="14" customWidth="1"/>
    <col min="1538" max="1538" width="19.7109375" style="14" customWidth="1"/>
    <col min="1539" max="1541" width="23.28515625" style="14" customWidth="1"/>
    <col min="1542" max="1542" width="21.28515625" style="14" customWidth="1"/>
    <col min="1543" max="1543" width="21.85546875" style="14" customWidth="1"/>
    <col min="1544" max="1792" width="9.140625" style="14"/>
    <col min="1793" max="1793" width="14.7109375" style="14" customWidth="1"/>
    <col min="1794" max="1794" width="19.7109375" style="14" customWidth="1"/>
    <col min="1795" max="1797" width="23.28515625" style="14" customWidth="1"/>
    <col min="1798" max="1798" width="21.28515625" style="14" customWidth="1"/>
    <col min="1799" max="1799" width="21.85546875" style="14" customWidth="1"/>
    <col min="1800" max="2048" width="9.140625" style="14"/>
    <col min="2049" max="2049" width="14.7109375" style="14" customWidth="1"/>
    <col min="2050" max="2050" width="19.7109375" style="14" customWidth="1"/>
    <col min="2051" max="2053" width="23.28515625" style="14" customWidth="1"/>
    <col min="2054" max="2054" width="21.28515625" style="14" customWidth="1"/>
    <col min="2055" max="2055" width="21.85546875" style="14" customWidth="1"/>
    <col min="2056" max="2304" width="9.140625" style="14"/>
    <col min="2305" max="2305" width="14.7109375" style="14" customWidth="1"/>
    <col min="2306" max="2306" width="19.7109375" style="14" customWidth="1"/>
    <col min="2307" max="2309" width="23.28515625" style="14" customWidth="1"/>
    <col min="2310" max="2310" width="21.28515625" style="14" customWidth="1"/>
    <col min="2311" max="2311" width="21.85546875" style="14" customWidth="1"/>
    <col min="2312" max="2560" width="9.140625" style="14"/>
    <col min="2561" max="2561" width="14.7109375" style="14" customWidth="1"/>
    <col min="2562" max="2562" width="19.7109375" style="14" customWidth="1"/>
    <col min="2563" max="2565" width="23.28515625" style="14" customWidth="1"/>
    <col min="2566" max="2566" width="21.28515625" style="14" customWidth="1"/>
    <col min="2567" max="2567" width="21.85546875" style="14" customWidth="1"/>
    <col min="2568" max="2816" width="9.140625" style="14"/>
    <col min="2817" max="2817" width="14.7109375" style="14" customWidth="1"/>
    <col min="2818" max="2818" width="19.7109375" style="14" customWidth="1"/>
    <col min="2819" max="2821" width="23.28515625" style="14" customWidth="1"/>
    <col min="2822" max="2822" width="21.28515625" style="14" customWidth="1"/>
    <col min="2823" max="2823" width="21.85546875" style="14" customWidth="1"/>
    <col min="2824" max="3072" width="9.140625" style="14"/>
    <col min="3073" max="3073" width="14.7109375" style="14" customWidth="1"/>
    <col min="3074" max="3074" width="19.7109375" style="14" customWidth="1"/>
    <col min="3075" max="3077" width="23.28515625" style="14" customWidth="1"/>
    <col min="3078" max="3078" width="21.28515625" style="14" customWidth="1"/>
    <col min="3079" max="3079" width="21.85546875" style="14" customWidth="1"/>
    <col min="3080" max="3328" width="9.140625" style="14"/>
    <col min="3329" max="3329" width="14.7109375" style="14" customWidth="1"/>
    <col min="3330" max="3330" width="19.7109375" style="14" customWidth="1"/>
    <col min="3331" max="3333" width="23.28515625" style="14" customWidth="1"/>
    <col min="3334" max="3334" width="21.28515625" style="14" customWidth="1"/>
    <col min="3335" max="3335" width="21.85546875" style="14" customWidth="1"/>
    <col min="3336" max="3584" width="9.140625" style="14"/>
    <col min="3585" max="3585" width="14.7109375" style="14" customWidth="1"/>
    <col min="3586" max="3586" width="19.7109375" style="14" customWidth="1"/>
    <col min="3587" max="3589" width="23.28515625" style="14" customWidth="1"/>
    <col min="3590" max="3590" width="21.28515625" style="14" customWidth="1"/>
    <col min="3591" max="3591" width="21.85546875" style="14" customWidth="1"/>
    <col min="3592" max="3840" width="9.140625" style="14"/>
    <col min="3841" max="3841" width="14.7109375" style="14" customWidth="1"/>
    <col min="3842" max="3842" width="19.7109375" style="14" customWidth="1"/>
    <col min="3843" max="3845" width="23.28515625" style="14" customWidth="1"/>
    <col min="3846" max="3846" width="21.28515625" style="14" customWidth="1"/>
    <col min="3847" max="3847" width="21.85546875" style="14" customWidth="1"/>
    <col min="3848" max="4096" width="9.140625" style="14"/>
    <col min="4097" max="4097" width="14.7109375" style="14" customWidth="1"/>
    <col min="4098" max="4098" width="19.7109375" style="14" customWidth="1"/>
    <col min="4099" max="4101" width="23.28515625" style="14" customWidth="1"/>
    <col min="4102" max="4102" width="21.28515625" style="14" customWidth="1"/>
    <col min="4103" max="4103" width="21.85546875" style="14" customWidth="1"/>
    <col min="4104" max="4352" width="9.140625" style="14"/>
    <col min="4353" max="4353" width="14.7109375" style="14" customWidth="1"/>
    <col min="4354" max="4354" width="19.7109375" style="14" customWidth="1"/>
    <col min="4355" max="4357" width="23.28515625" style="14" customWidth="1"/>
    <col min="4358" max="4358" width="21.28515625" style="14" customWidth="1"/>
    <col min="4359" max="4359" width="21.85546875" style="14" customWidth="1"/>
    <col min="4360" max="4608" width="9.140625" style="14"/>
    <col min="4609" max="4609" width="14.7109375" style="14" customWidth="1"/>
    <col min="4610" max="4610" width="19.7109375" style="14" customWidth="1"/>
    <col min="4611" max="4613" width="23.28515625" style="14" customWidth="1"/>
    <col min="4614" max="4614" width="21.28515625" style="14" customWidth="1"/>
    <col min="4615" max="4615" width="21.85546875" style="14" customWidth="1"/>
    <col min="4616" max="4864" width="9.140625" style="14"/>
    <col min="4865" max="4865" width="14.7109375" style="14" customWidth="1"/>
    <col min="4866" max="4866" width="19.7109375" style="14" customWidth="1"/>
    <col min="4867" max="4869" width="23.28515625" style="14" customWidth="1"/>
    <col min="4870" max="4870" width="21.28515625" style="14" customWidth="1"/>
    <col min="4871" max="4871" width="21.85546875" style="14" customWidth="1"/>
    <col min="4872" max="5120" width="9.140625" style="14"/>
    <col min="5121" max="5121" width="14.7109375" style="14" customWidth="1"/>
    <col min="5122" max="5122" width="19.7109375" style="14" customWidth="1"/>
    <col min="5123" max="5125" width="23.28515625" style="14" customWidth="1"/>
    <col min="5126" max="5126" width="21.28515625" style="14" customWidth="1"/>
    <col min="5127" max="5127" width="21.85546875" style="14" customWidth="1"/>
    <col min="5128" max="5376" width="9.140625" style="14"/>
    <col min="5377" max="5377" width="14.7109375" style="14" customWidth="1"/>
    <col min="5378" max="5378" width="19.7109375" style="14" customWidth="1"/>
    <col min="5379" max="5381" width="23.28515625" style="14" customWidth="1"/>
    <col min="5382" max="5382" width="21.28515625" style="14" customWidth="1"/>
    <col min="5383" max="5383" width="21.85546875" style="14" customWidth="1"/>
    <col min="5384" max="5632" width="9.140625" style="14"/>
    <col min="5633" max="5633" width="14.7109375" style="14" customWidth="1"/>
    <col min="5634" max="5634" width="19.7109375" style="14" customWidth="1"/>
    <col min="5635" max="5637" width="23.28515625" style="14" customWidth="1"/>
    <col min="5638" max="5638" width="21.28515625" style="14" customWidth="1"/>
    <col min="5639" max="5639" width="21.85546875" style="14" customWidth="1"/>
    <col min="5640" max="5888" width="9.140625" style="14"/>
    <col min="5889" max="5889" width="14.7109375" style="14" customWidth="1"/>
    <col min="5890" max="5890" width="19.7109375" style="14" customWidth="1"/>
    <col min="5891" max="5893" width="23.28515625" style="14" customWidth="1"/>
    <col min="5894" max="5894" width="21.28515625" style="14" customWidth="1"/>
    <col min="5895" max="5895" width="21.85546875" style="14" customWidth="1"/>
    <col min="5896" max="6144" width="9.140625" style="14"/>
    <col min="6145" max="6145" width="14.7109375" style="14" customWidth="1"/>
    <col min="6146" max="6146" width="19.7109375" style="14" customWidth="1"/>
    <col min="6147" max="6149" width="23.28515625" style="14" customWidth="1"/>
    <col min="6150" max="6150" width="21.28515625" style="14" customWidth="1"/>
    <col min="6151" max="6151" width="21.85546875" style="14" customWidth="1"/>
    <col min="6152" max="6400" width="9.140625" style="14"/>
    <col min="6401" max="6401" width="14.7109375" style="14" customWidth="1"/>
    <col min="6402" max="6402" width="19.7109375" style="14" customWidth="1"/>
    <col min="6403" max="6405" width="23.28515625" style="14" customWidth="1"/>
    <col min="6406" max="6406" width="21.28515625" style="14" customWidth="1"/>
    <col min="6407" max="6407" width="21.85546875" style="14" customWidth="1"/>
    <col min="6408" max="6656" width="9.140625" style="14"/>
    <col min="6657" max="6657" width="14.7109375" style="14" customWidth="1"/>
    <col min="6658" max="6658" width="19.7109375" style="14" customWidth="1"/>
    <col min="6659" max="6661" width="23.28515625" style="14" customWidth="1"/>
    <col min="6662" max="6662" width="21.28515625" style="14" customWidth="1"/>
    <col min="6663" max="6663" width="21.85546875" style="14" customWidth="1"/>
    <col min="6664" max="6912" width="9.140625" style="14"/>
    <col min="6913" max="6913" width="14.7109375" style="14" customWidth="1"/>
    <col min="6914" max="6914" width="19.7109375" style="14" customWidth="1"/>
    <col min="6915" max="6917" width="23.28515625" style="14" customWidth="1"/>
    <col min="6918" max="6918" width="21.28515625" style="14" customWidth="1"/>
    <col min="6919" max="6919" width="21.85546875" style="14" customWidth="1"/>
    <col min="6920" max="7168" width="9.140625" style="14"/>
    <col min="7169" max="7169" width="14.7109375" style="14" customWidth="1"/>
    <col min="7170" max="7170" width="19.7109375" style="14" customWidth="1"/>
    <col min="7171" max="7173" width="23.28515625" style="14" customWidth="1"/>
    <col min="7174" max="7174" width="21.28515625" style="14" customWidth="1"/>
    <col min="7175" max="7175" width="21.85546875" style="14" customWidth="1"/>
    <col min="7176" max="7424" width="9.140625" style="14"/>
    <col min="7425" max="7425" width="14.7109375" style="14" customWidth="1"/>
    <col min="7426" max="7426" width="19.7109375" style="14" customWidth="1"/>
    <col min="7427" max="7429" width="23.28515625" style="14" customWidth="1"/>
    <col min="7430" max="7430" width="21.28515625" style="14" customWidth="1"/>
    <col min="7431" max="7431" width="21.85546875" style="14" customWidth="1"/>
    <col min="7432" max="7680" width="9.140625" style="14"/>
    <col min="7681" max="7681" width="14.7109375" style="14" customWidth="1"/>
    <col min="7682" max="7682" width="19.7109375" style="14" customWidth="1"/>
    <col min="7683" max="7685" width="23.28515625" style="14" customWidth="1"/>
    <col min="7686" max="7686" width="21.28515625" style="14" customWidth="1"/>
    <col min="7687" max="7687" width="21.85546875" style="14" customWidth="1"/>
    <col min="7688" max="7936" width="9.140625" style="14"/>
    <col min="7937" max="7937" width="14.7109375" style="14" customWidth="1"/>
    <col min="7938" max="7938" width="19.7109375" style="14" customWidth="1"/>
    <col min="7939" max="7941" width="23.28515625" style="14" customWidth="1"/>
    <col min="7942" max="7942" width="21.28515625" style="14" customWidth="1"/>
    <col min="7943" max="7943" width="21.85546875" style="14" customWidth="1"/>
    <col min="7944" max="8192" width="9.140625" style="14"/>
    <col min="8193" max="8193" width="14.7109375" style="14" customWidth="1"/>
    <col min="8194" max="8194" width="19.7109375" style="14" customWidth="1"/>
    <col min="8195" max="8197" width="23.28515625" style="14" customWidth="1"/>
    <col min="8198" max="8198" width="21.28515625" style="14" customWidth="1"/>
    <col min="8199" max="8199" width="21.85546875" style="14" customWidth="1"/>
    <col min="8200" max="8448" width="9.140625" style="14"/>
    <col min="8449" max="8449" width="14.7109375" style="14" customWidth="1"/>
    <col min="8450" max="8450" width="19.7109375" style="14" customWidth="1"/>
    <col min="8451" max="8453" width="23.28515625" style="14" customWidth="1"/>
    <col min="8454" max="8454" width="21.28515625" style="14" customWidth="1"/>
    <col min="8455" max="8455" width="21.85546875" style="14" customWidth="1"/>
    <col min="8456" max="8704" width="9.140625" style="14"/>
    <col min="8705" max="8705" width="14.7109375" style="14" customWidth="1"/>
    <col min="8706" max="8706" width="19.7109375" style="14" customWidth="1"/>
    <col min="8707" max="8709" width="23.28515625" style="14" customWidth="1"/>
    <col min="8710" max="8710" width="21.28515625" style="14" customWidth="1"/>
    <col min="8711" max="8711" width="21.85546875" style="14" customWidth="1"/>
    <col min="8712" max="8960" width="9.140625" style="14"/>
    <col min="8961" max="8961" width="14.7109375" style="14" customWidth="1"/>
    <col min="8962" max="8962" width="19.7109375" style="14" customWidth="1"/>
    <col min="8963" max="8965" width="23.28515625" style="14" customWidth="1"/>
    <col min="8966" max="8966" width="21.28515625" style="14" customWidth="1"/>
    <col min="8967" max="8967" width="21.85546875" style="14" customWidth="1"/>
    <col min="8968" max="9216" width="9.140625" style="14"/>
    <col min="9217" max="9217" width="14.7109375" style="14" customWidth="1"/>
    <col min="9218" max="9218" width="19.7109375" style="14" customWidth="1"/>
    <col min="9219" max="9221" width="23.28515625" style="14" customWidth="1"/>
    <col min="9222" max="9222" width="21.28515625" style="14" customWidth="1"/>
    <col min="9223" max="9223" width="21.85546875" style="14" customWidth="1"/>
    <col min="9224" max="9472" width="9.140625" style="14"/>
    <col min="9473" max="9473" width="14.7109375" style="14" customWidth="1"/>
    <col min="9474" max="9474" width="19.7109375" style="14" customWidth="1"/>
    <col min="9475" max="9477" width="23.28515625" style="14" customWidth="1"/>
    <col min="9478" max="9478" width="21.28515625" style="14" customWidth="1"/>
    <col min="9479" max="9479" width="21.85546875" style="14" customWidth="1"/>
    <col min="9480" max="9728" width="9.140625" style="14"/>
    <col min="9729" max="9729" width="14.7109375" style="14" customWidth="1"/>
    <col min="9730" max="9730" width="19.7109375" style="14" customWidth="1"/>
    <col min="9731" max="9733" width="23.28515625" style="14" customWidth="1"/>
    <col min="9734" max="9734" width="21.28515625" style="14" customWidth="1"/>
    <col min="9735" max="9735" width="21.85546875" style="14" customWidth="1"/>
    <col min="9736" max="9984" width="9.140625" style="14"/>
    <col min="9985" max="9985" width="14.7109375" style="14" customWidth="1"/>
    <col min="9986" max="9986" width="19.7109375" style="14" customWidth="1"/>
    <col min="9987" max="9989" width="23.28515625" style="14" customWidth="1"/>
    <col min="9990" max="9990" width="21.28515625" style="14" customWidth="1"/>
    <col min="9991" max="9991" width="21.85546875" style="14" customWidth="1"/>
    <col min="9992" max="10240" width="9.140625" style="14"/>
    <col min="10241" max="10241" width="14.7109375" style="14" customWidth="1"/>
    <col min="10242" max="10242" width="19.7109375" style="14" customWidth="1"/>
    <col min="10243" max="10245" width="23.28515625" style="14" customWidth="1"/>
    <col min="10246" max="10246" width="21.28515625" style="14" customWidth="1"/>
    <col min="10247" max="10247" width="21.85546875" style="14" customWidth="1"/>
    <col min="10248" max="10496" width="9.140625" style="14"/>
    <col min="10497" max="10497" width="14.7109375" style="14" customWidth="1"/>
    <col min="10498" max="10498" width="19.7109375" style="14" customWidth="1"/>
    <col min="10499" max="10501" width="23.28515625" style="14" customWidth="1"/>
    <col min="10502" max="10502" width="21.28515625" style="14" customWidth="1"/>
    <col min="10503" max="10503" width="21.85546875" style="14" customWidth="1"/>
    <col min="10504" max="10752" width="9.140625" style="14"/>
    <col min="10753" max="10753" width="14.7109375" style="14" customWidth="1"/>
    <col min="10754" max="10754" width="19.7109375" style="14" customWidth="1"/>
    <col min="10755" max="10757" width="23.28515625" style="14" customWidth="1"/>
    <col min="10758" max="10758" width="21.28515625" style="14" customWidth="1"/>
    <col min="10759" max="10759" width="21.85546875" style="14" customWidth="1"/>
    <col min="10760" max="11008" width="9.140625" style="14"/>
    <col min="11009" max="11009" width="14.7109375" style="14" customWidth="1"/>
    <col min="11010" max="11010" width="19.7109375" style="14" customWidth="1"/>
    <col min="11011" max="11013" width="23.28515625" style="14" customWidth="1"/>
    <col min="11014" max="11014" width="21.28515625" style="14" customWidth="1"/>
    <col min="11015" max="11015" width="21.85546875" style="14" customWidth="1"/>
    <col min="11016" max="11264" width="9.140625" style="14"/>
    <col min="11265" max="11265" width="14.7109375" style="14" customWidth="1"/>
    <col min="11266" max="11266" width="19.7109375" style="14" customWidth="1"/>
    <col min="11267" max="11269" width="23.28515625" style="14" customWidth="1"/>
    <col min="11270" max="11270" width="21.28515625" style="14" customWidth="1"/>
    <col min="11271" max="11271" width="21.85546875" style="14" customWidth="1"/>
    <col min="11272" max="11520" width="9.140625" style="14"/>
    <col min="11521" max="11521" width="14.7109375" style="14" customWidth="1"/>
    <col min="11522" max="11522" width="19.7109375" style="14" customWidth="1"/>
    <col min="11523" max="11525" width="23.28515625" style="14" customWidth="1"/>
    <col min="11526" max="11526" width="21.28515625" style="14" customWidth="1"/>
    <col min="11527" max="11527" width="21.85546875" style="14" customWidth="1"/>
    <col min="11528" max="11776" width="9.140625" style="14"/>
    <col min="11777" max="11777" width="14.7109375" style="14" customWidth="1"/>
    <col min="11778" max="11778" width="19.7109375" style="14" customWidth="1"/>
    <col min="11779" max="11781" width="23.28515625" style="14" customWidth="1"/>
    <col min="11782" max="11782" width="21.28515625" style="14" customWidth="1"/>
    <col min="11783" max="11783" width="21.85546875" style="14" customWidth="1"/>
    <col min="11784" max="12032" width="9.140625" style="14"/>
    <col min="12033" max="12033" width="14.7109375" style="14" customWidth="1"/>
    <col min="12034" max="12034" width="19.7109375" style="14" customWidth="1"/>
    <col min="12035" max="12037" width="23.28515625" style="14" customWidth="1"/>
    <col min="12038" max="12038" width="21.28515625" style="14" customWidth="1"/>
    <col min="12039" max="12039" width="21.85546875" style="14" customWidth="1"/>
    <col min="12040" max="12288" width="9.140625" style="14"/>
    <col min="12289" max="12289" width="14.7109375" style="14" customWidth="1"/>
    <col min="12290" max="12290" width="19.7109375" style="14" customWidth="1"/>
    <col min="12291" max="12293" width="23.28515625" style="14" customWidth="1"/>
    <col min="12294" max="12294" width="21.28515625" style="14" customWidth="1"/>
    <col min="12295" max="12295" width="21.85546875" style="14" customWidth="1"/>
    <col min="12296" max="12544" width="9.140625" style="14"/>
    <col min="12545" max="12545" width="14.7109375" style="14" customWidth="1"/>
    <col min="12546" max="12546" width="19.7109375" style="14" customWidth="1"/>
    <col min="12547" max="12549" width="23.28515625" style="14" customWidth="1"/>
    <col min="12550" max="12550" width="21.28515625" style="14" customWidth="1"/>
    <col min="12551" max="12551" width="21.85546875" style="14" customWidth="1"/>
    <col min="12552" max="12800" width="9.140625" style="14"/>
    <col min="12801" max="12801" width="14.7109375" style="14" customWidth="1"/>
    <col min="12802" max="12802" width="19.7109375" style="14" customWidth="1"/>
    <col min="12803" max="12805" width="23.28515625" style="14" customWidth="1"/>
    <col min="12806" max="12806" width="21.28515625" style="14" customWidth="1"/>
    <col min="12807" max="12807" width="21.85546875" style="14" customWidth="1"/>
    <col min="12808" max="13056" width="9.140625" style="14"/>
    <col min="13057" max="13057" width="14.7109375" style="14" customWidth="1"/>
    <col min="13058" max="13058" width="19.7109375" style="14" customWidth="1"/>
    <col min="13059" max="13061" width="23.28515625" style="14" customWidth="1"/>
    <col min="13062" max="13062" width="21.28515625" style="14" customWidth="1"/>
    <col min="13063" max="13063" width="21.85546875" style="14" customWidth="1"/>
    <col min="13064" max="13312" width="9.140625" style="14"/>
    <col min="13313" max="13313" width="14.7109375" style="14" customWidth="1"/>
    <col min="13314" max="13314" width="19.7109375" style="14" customWidth="1"/>
    <col min="13315" max="13317" width="23.28515625" style="14" customWidth="1"/>
    <col min="13318" max="13318" width="21.28515625" style="14" customWidth="1"/>
    <col min="13319" max="13319" width="21.85546875" style="14" customWidth="1"/>
    <col min="13320" max="13568" width="9.140625" style="14"/>
    <col min="13569" max="13569" width="14.7109375" style="14" customWidth="1"/>
    <col min="13570" max="13570" width="19.7109375" style="14" customWidth="1"/>
    <col min="13571" max="13573" width="23.28515625" style="14" customWidth="1"/>
    <col min="13574" max="13574" width="21.28515625" style="14" customWidth="1"/>
    <col min="13575" max="13575" width="21.85546875" style="14" customWidth="1"/>
    <col min="13576" max="13824" width="9.140625" style="14"/>
    <col min="13825" max="13825" width="14.7109375" style="14" customWidth="1"/>
    <col min="13826" max="13826" width="19.7109375" style="14" customWidth="1"/>
    <col min="13827" max="13829" width="23.28515625" style="14" customWidth="1"/>
    <col min="13830" max="13830" width="21.28515625" style="14" customWidth="1"/>
    <col min="13831" max="13831" width="21.85546875" style="14" customWidth="1"/>
    <col min="13832" max="14080" width="9.140625" style="14"/>
    <col min="14081" max="14081" width="14.7109375" style="14" customWidth="1"/>
    <col min="14082" max="14082" width="19.7109375" style="14" customWidth="1"/>
    <col min="14083" max="14085" width="23.28515625" style="14" customWidth="1"/>
    <col min="14086" max="14086" width="21.28515625" style="14" customWidth="1"/>
    <col min="14087" max="14087" width="21.85546875" style="14" customWidth="1"/>
    <col min="14088" max="14336" width="9.140625" style="14"/>
    <col min="14337" max="14337" width="14.7109375" style="14" customWidth="1"/>
    <col min="14338" max="14338" width="19.7109375" style="14" customWidth="1"/>
    <col min="14339" max="14341" width="23.28515625" style="14" customWidth="1"/>
    <col min="14342" max="14342" width="21.28515625" style="14" customWidth="1"/>
    <col min="14343" max="14343" width="21.85546875" style="14" customWidth="1"/>
    <col min="14344" max="14592" width="9.140625" style="14"/>
    <col min="14593" max="14593" width="14.7109375" style="14" customWidth="1"/>
    <col min="14594" max="14594" width="19.7109375" style="14" customWidth="1"/>
    <col min="14595" max="14597" width="23.28515625" style="14" customWidth="1"/>
    <col min="14598" max="14598" width="21.28515625" style="14" customWidth="1"/>
    <col min="14599" max="14599" width="21.85546875" style="14" customWidth="1"/>
    <col min="14600" max="14848" width="9.140625" style="14"/>
    <col min="14849" max="14849" width="14.7109375" style="14" customWidth="1"/>
    <col min="14850" max="14850" width="19.7109375" style="14" customWidth="1"/>
    <col min="14851" max="14853" width="23.28515625" style="14" customWidth="1"/>
    <col min="14854" max="14854" width="21.28515625" style="14" customWidth="1"/>
    <col min="14855" max="14855" width="21.85546875" style="14" customWidth="1"/>
    <col min="14856" max="15104" width="9.140625" style="14"/>
    <col min="15105" max="15105" width="14.7109375" style="14" customWidth="1"/>
    <col min="15106" max="15106" width="19.7109375" style="14" customWidth="1"/>
    <col min="15107" max="15109" width="23.28515625" style="14" customWidth="1"/>
    <col min="15110" max="15110" width="21.28515625" style="14" customWidth="1"/>
    <col min="15111" max="15111" width="21.85546875" style="14" customWidth="1"/>
    <col min="15112" max="15360" width="9.140625" style="14"/>
    <col min="15361" max="15361" width="14.7109375" style="14" customWidth="1"/>
    <col min="15362" max="15362" width="19.7109375" style="14" customWidth="1"/>
    <col min="15363" max="15365" width="23.28515625" style="14" customWidth="1"/>
    <col min="15366" max="15366" width="21.28515625" style="14" customWidth="1"/>
    <col min="15367" max="15367" width="21.85546875" style="14" customWidth="1"/>
    <col min="15368" max="15616" width="9.140625" style="14"/>
    <col min="15617" max="15617" width="14.7109375" style="14" customWidth="1"/>
    <col min="15618" max="15618" width="19.7109375" style="14" customWidth="1"/>
    <col min="15619" max="15621" width="23.28515625" style="14" customWidth="1"/>
    <col min="15622" max="15622" width="21.28515625" style="14" customWidth="1"/>
    <col min="15623" max="15623" width="21.85546875" style="14" customWidth="1"/>
    <col min="15624" max="15872" width="9.140625" style="14"/>
    <col min="15873" max="15873" width="14.7109375" style="14" customWidth="1"/>
    <col min="15874" max="15874" width="19.7109375" style="14" customWidth="1"/>
    <col min="15875" max="15877" width="23.28515625" style="14" customWidth="1"/>
    <col min="15878" max="15878" width="21.28515625" style="14" customWidth="1"/>
    <col min="15879" max="15879" width="21.85546875" style="14" customWidth="1"/>
    <col min="15880" max="16128" width="9.140625" style="14"/>
    <col min="16129" max="16129" width="14.7109375" style="14" customWidth="1"/>
    <col min="16130" max="16130" width="19.7109375" style="14" customWidth="1"/>
    <col min="16131" max="16133" width="23.28515625" style="14" customWidth="1"/>
    <col min="16134" max="16134" width="21.28515625" style="14" customWidth="1"/>
    <col min="16135" max="16135" width="21.85546875" style="14" customWidth="1"/>
    <col min="16136" max="16384" width="9.140625" style="14"/>
  </cols>
  <sheetData>
    <row r="1" spans="1:7" s="1" customFormat="1" ht="77.25" customHeight="1" thickBot="1" x14ac:dyDescent="0.25">
      <c r="A1" s="53" t="s">
        <v>70</v>
      </c>
      <c r="B1" s="53"/>
      <c r="C1" s="53"/>
      <c r="D1" s="53"/>
      <c r="E1" s="53"/>
      <c r="F1" s="53"/>
      <c r="G1" s="53"/>
    </row>
    <row r="2" spans="1:7" s="5" customFormat="1" ht="92.25" customHeight="1" x14ac:dyDescent="0.2">
      <c r="A2" s="31" t="s">
        <v>39</v>
      </c>
      <c r="B2" s="32" t="s">
        <v>40</v>
      </c>
      <c r="C2" s="32" t="s">
        <v>41</v>
      </c>
      <c r="D2" s="32" t="s">
        <v>42</v>
      </c>
      <c r="E2" s="32" t="s">
        <v>43</v>
      </c>
      <c r="F2" s="32" t="s">
        <v>44</v>
      </c>
      <c r="G2" s="33" t="s">
        <v>45</v>
      </c>
    </row>
    <row r="3" spans="1:7" s="5" customFormat="1" ht="35.1" customHeight="1" x14ac:dyDescent="0.2">
      <c r="A3" s="34" t="s">
        <v>46</v>
      </c>
      <c r="B3" s="45">
        <v>49</v>
      </c>
      <c r="C3" s="45">
        <v>20</v>
      </c>
      <c r="D3" s="46">
        <f>C3/B3</f>
        <v>0.40816326530612246</v>
      </c>
      <c r="E3" s="47">
        <v>0.4670240699999999</v>
      </c>
      <c r="F3" s="47">
        <v>0.21364534999999998</v>
      </c>
      <c r="G3" s="48">
        <f>F3/E3</f>
        <v>0.4574611111585748</v>
      </c>
    </row>
    <row r="4" spans="1:7" s="5" customFormat="1" ht="35.1" customHeight="1" x14ac:dyDescent="0.2">
      <c r="A4" s="6" t="s">
        <v>71</v>
      </c>
      <c r="B4" s="45">
        <v>163</v>
      </c>
      <c r="C4" s="45">
        <v>70</v>
      </c>
      <c r="D4" s="46">
        <f t="shared" ref="D4:D20" si="0">C4/B4</f>
        <v>0.42944785276073622</v>
      </c>
      <c r="E4" s="47">
        <v>2.3781919000000009</v>
      </c>
      <c r="F4" s="47">
        <v>1.0897167799999998</v>
      </c>
      <c r="G4" s="48">
        <f t="shared" ref="G4:G22" si="1">F4/E4</f>
        <v>0.45821229985687839</v>
      </c>
    </row>
    <row r="5" spans="1:7" s="5" customFormat="1" ht="35.1" customHeight="1" x14ac:dyDescent="0.2">
      <c r="A5" s="6" t="s">
        <v>72</v>
      </c>
      <c r="B5" s="45">
        <v>12</v>
      </c>
      <c r="C5" s="45">
        <v>10</v>
      </c>
      <c r="D5" s="46">
        <f t="shared" si="0"/>
        <v>0.83333333333333337</v>
      </c>
      <c r="E5" s="47">
        <v>0.14487483999999998</v>
      </c>
      <c r="F5" s="47">
        <v>0.12630693999999998</v>
      </c>
      <c r="G5" s="48">
        <f t="shared" si="1"/>
        <v>0.87183488865285375</v>
      </c>
    </row>
    <row r="6" spans="1:7" s="5" customFormat="1" ht="35.1" customHeight="1" x14ac:dyDescent="0.2">
      <c r="A6" s="6" t="s">
        <v>73</v>
      </c>
      <c r="B6" s="45">
        <v>86</v>
      </c>
      <c r="C6" s="45">
        <v>34</v>
      </c>
      <c r="D6" s="46">
        <f t="shared" si="0"/>
        <v>0.39534883720930231</v>
      </c>
      <c r="E6" s="47">
        <v>0.75777188999999978</v>
      </c>
      <c r="F6" s="47">
        <v>0.29566171000000008</v>
      </c>
      <c r="G6" s="48">
        <f t="shared" si="1"/>
        <v>0.3901724435832532</v>
      </c>
    </row>
    <row r="7" spans="1:7" s="5" customFormat="1" ht="35.1" customHeight="1" x14ac:dyDescent="0.2">
      <c r="A7" s="6" t="s">
        <v>74</v>
      </c>
      <c r="B7" s="45">
        <v>243</v>
      </c>
      <c r="C7" s="45">
        <v>103</v>
      </c>
      <c r="D7" s="46">
        <f t="shared" si="0"/>
        <v>0.42386831275720166</v>
      </c>
      <c r="E7" s="47">
        <v>5.1113467699999982</v>
      </c>
      <c r="F7" s="47">
        <v>1.4747578799999994</v>
      </c>
      <c r="G7" s="48">
        <f t="shared" si="1"/>
        <v>0.28852628208592468</v>
      </c>
    </row>
    <row r="8" spans="1:7" s="5" customFormat="1" ht="35.1" customHeight="1" x14ac:dyDescent="0.2">
      <c r="A8" s="6" t="s">
        <v>75</v>
      </c>
      <c r="B8" s="45">
        <v>26</v>
      </c>
      <c r="C8" s="45">
        <v>8</v>
      </c>
      <c r="D8" s="46">
        <f t="shared" si="0"/>
        <v>0.30769230769230771</v>
      </c>
      <c r="E8" s="47">
        <v>0.20480686000000001</v>
      </c>
      <c r="F8" s="47">
        <v>4.7689549999999997E-2</v>
      </c>
      <c r="G8" s="48">
        <f t="shared" si="1"/>
        <v>0.23285133124935364</v>
      </c>
    </row>
    <row r="9" spans="1:7" s="5" customFormat="1" ht="35.1" customHeight="1" x14ac:dyDescent="0.2">
      <c r="A9" s="6" t="s">
        <v>76</v>
      </c>
      <c r="B9" s="45">
        <v>410</v>
      </c>
      <c r="C9" s="45">
        <v>189</v>
      </c>
      <c r="D9" s="46">
        <f t="shared" si="0"/>
        <v>0.46097560975609758</v>
      </c>
      <c r="E9" s="47">
        <v>5.4454968299999962</v>
      </c>
      <c r="F9" s="47">
        <v>2.5458383800000015</v>
      </c>
      <c r="G9" s="48">
        <f t="shared" si="1"/>
        <v>0.46751259976401516</v>
      </c>
    </row>
    <row r="10" spans="1:7" s="5" customFormat="1" ht="35.1" customHeight="1" x14ac:dyDescent="0.2">
      <c r="A10" s="6" t="s">
        <v>77</v>
      </c>
      <c r="B10" s="45">
        <v>12</v>
      </c>
      <c r="C10" s="45">
        <v>0</v>
      </c>
      <c r="D10" s="46">
        <f t="shared" si="0"/>
        <v>0</v>
      </c>
      <c r="E10" s="47">
        <v>0.34146309000000002</v>
      </c>
      <c r="F10" s="47">
        <v>0</v>
      </c>
      <c r="G10" s="48">
        <f t="shared" si="1"/>
        <v>0</v>
      </c>
    </row>
    <row r="11" spans="1:7" s="5" customFormat="1" ht="35.1" customHeight="1" x14ac:dyDescent="0.2">
      <c r="A11" s="6" t="s">
        <v>78</v>
      </c>
      <c r="B11" s="45">
        <v>38</v>
      </c>
      <c r="C11" s="45">
        <v>26</v>
      </c>
      <c r="D11" s="46">
        <f t="shared" si="0"/>
        <v>0.68421052631578949</v>
      </c>
      <c r="E11" s="47">
        <v>0.47159623999999989</v>
      </c>
      <c r="F11" s="47">
        <v>0.35033401999999991</v>
      </c>
      <c r="G11" s="48">
        <f t="shared" si="1"/>
        <v>0.74286856061447815</v>
      </c>
    </row>
    <row r="12" spans="1:7" s="5" customFormat="1" ht="35.1" customHeight="1" x14ac:dyDescent="0.2">
      <c r="A12" s="6" t="s">
        <v>79</v>
      </c>
      <c r="B12" s="45">
        <v>55</v>
      </c>
      <c r="C12" s="45">
        <v>22</v>
      </c>
      <c r="D12" s="46">
        <f t="shared" si="0"/>
        <v>0.4</v>
      </c>
      <c r="E12" s="47">
        <v>0.72021294000000013</v>
      </c>
      <c r="F12" s="47">
        <v>0.30118110000000003</v>
      </c>
      <c r="G12" s="48">
        <f t="shared" si="1"/>
        <v>0.41818340559112971</v>
      </c>
    </row>
    <row r="13" spans="1:7" s="5" customFormat="1" ht="35.1" customHeight="1" x14ac:dyDescent="0.2">
      <c r="A13" s="6" t="s">
        <v>80</v>
      </c>
      <c r="B13" s="45">
        <v>195</v>
      </c>
      <c r="C13" s="45">
        <v>94</v>
      </c>
      <c r="D13" s="46">
        <f t="shared" si="0"/>
        <v>0.48205128205128206</v>
      </c>
      <c r="E13" s="47">
        <v>2.6782700499999974</v>
      </c>
      <c r="F13" s="47">
        <v>1.0846164999999997</v>
      </c>
      <c r="G13" s="48">
        <f t="shared" si="1"/>
        <v>0.40496905829193763</v>
      </c>
    </row>
    <row r="14" spans="1:7" s="5" customFormat="1" ht="35.1" customHeight="1" x14ac:dyDescent="0.2">
      <c r="A14" s="6" t="s">
        <v>81</v>
      </c>
      <c r="B14" s="45">
        <v>31</v>
      </c>
      <c r="C14" s="45">
        <v>11</v>
      </c>
      <c r="D14" s="46">
        <f t="shared" si="0"/>
        <v>0.35483870967741937</v>
      </c>
      <c r="E14" s="47">
        <v>0.32918317000000002</v>
      </c>
      <c r="F14" s="47">
        <v>8.6242550000000001E-2</v>
      </c>
      <c r="G14" s="48">
        <f t="shared" si="1"/>
        <v>0.26198954825059856</v>
      </c>
    </row>
    <row r="15" spans="1:7" s="5" customFormat="1" ht="35.1" customHeight="1" x14ac:dyDescent="0.2">
      <c r="A15" s="6" t="s">
        <v>82</v>
      </c>
      <c r="B15" s="45">
        <v>1</v>
      </c>
      <c r="C15" s="45">
        <v>0</v>
      </c>
      <c r="D15" s="46">
        <f t="shared" si="0"/>
        <v>0</v>
      </c>
      <c r="E15" s="47">
        <v>3.63E-3</v>
      </c>
      <c r="F15" s="47">
        <v>0</v>
      </c>
      <c r="G15" s="48">
        <f t="shared" si="1"/>
        <v>0</v>
      </c>
    </row>
    <row r="16" spans="1:7" s="5" customFormat="1" ht="35.1" customHeight="1" x14ac:dyDescent="0.2">
      <c r="A16" s="6" t="s">
        <v>83</v>
      </c>
      <c r="B16" s="45">
        <v>10</v>
      </c>
      <c r="C16" s="45">
        <v>6</v>
      </c>
      <c r="D16" s="46">
        <f t="shared" si="0"/>
        <v>0.6</v>
      </c>
      <c r="E16" s="47">
        <v>0.30502083000000002</v>
      </c>
      <c r="F16" s="47">
        <v>0.26548283</v>
      </c>
      <c r="G16" s="48">
        <f t="shared" si="1"/>
        <v>0.87037606579196569</v>
      </c>
    </row>
    <row r="17" spans="1:8" s="5" customFormat="1" ht="35.1" customHeight="1" x14ac:dyDescent="0.2">
      <c r="A17" s="6" t="s">
        <v>84</v>
      </c>
      <c r="B17" s="45">
        <v>260</v>
      </c>
      <c r="C17" s="45">
        <v>80</v>
      </c>
      <c r="D17" s="46">
        <f t="shared" si="0"/>
        <v>0.30769230769230771</v>
      </c>
      <c r="E17" s="47">
        <v>4.4184619299999977</v>
      </c>
      <c r="F17" s="47">
        <v>1.7112462499999999</v>
      </c>
      <c r="G17" s="48">
        <f t="shared" si="1"/>
        <v>0.38729455568716437</v>
      </c>
    </row>
    <row r="18" spans="1:8" s="5" customFormat="1" ht="35.1" customHeight="1" x14ac:dyDescent="0.2">
      <c r="A18" s="6" t="s">
        <v>85</v>
      </c>
      <c r="B18" s="45">
        <v>416</v>
      </c>
      <c r="C18" s="45">
        <v>179</v>
      </c>
      <c r="D18" s="46">
        <f t="shared" si="0"/>
        <v>0.43028846153846156</v>
      </c>
      <c r="E18" s="47">
        <v>4.2766659499999973</v>
      </c>
      <c r="F18" s="47">
        <v>2.0333117500000002</v>
      </c>
      <c r="G18" s="48">
        <f t="shared" si="1"/>
        <v>0.47544320126289064</v>
      </c>
    </row>
    <row r="19" spans="1:8" s="5" customFormat="1" ht="35.1" customHeight="1" x14ac:dyDescent="0.2">
      <c r="A19" s="6" t="s">
        <v>86</v>
      </c>
      <c r="B19" s="45">
        <v>511</v>
      </c>
      <c r="C19" s="45">
        <v>185</v>
      </c>
      <c r="D19" s="46">
        <f t="shared" si="0"/>
        <v>0.36203522504892366</v>
      </c>
      <c r="E19" s="47">
        <v>7.2036821599999961</v>
      </c>
      <c r="F19" s="47">
        <v>2.4778830600000008</v>
      </c>
      <c r="G19" s="48">
        <f t="shared" si="1"/>
        <v>0.34397451261231132</v>
      </c>
    </row>
    <row r="20" spans="1:8" s="5" customFormat="1" ht="35.1" customHeight="1" x14ac:dyDescent="0.2">
      <c r="A20" s="6" t="s">
        <v>87</v>
      </c>
      <c r="B20" s="45">
        <v>34</v>
      </c>
      <c r="C20" s="45">
        <v>0</v>
      </c>
      <c r="D20" s="46">
        <f t="shared" si="0"/>
        <v>0</v>
      </c>
      <c r="E20" s="47">
        <v>0.36662741999999993</v>
      </c>
      <c r="F20" s="47">
        <v>0</v>
      </c>
      <c r="G20" s="48">
        <f t="shared" si="1"/>
        <v>0</v>
      </c>
    </row>
    <row r="21" spans="1:8" s="1" customFormat="1" ht="39" customHeight="1" thickBot="1" x14ac:dyDescent="0.25">
      <c r="A21" s="11" t="s">
        <v>88</v>
      </c>
      <c r="B21" s="49">
        <v>2</v>
      </c>
      <c r="C21" s="49">
        <v>0</v>
      </c>
      <c r="D21" s="50">
        <f>C21/B21</f>
        <v>0</v>
      </c>
      <c r="E21" s="51">
        <v>1.2401210000000001E-2</v>
      </c>
      <c r="F21" s="51">
        <v>0</v>
      </c>
      <c r="G21" s="52">
        <f t="shared" si="1"/>
        <v>0</v>
      </c>
    </row>
    <row r="22" spans="1:8" s="1" customFormat="1" ht="39" customHeight="1" thickBot="1" x14ac:dyDescent="0.25">
      <c r="A22" s="39" t="s">
        <v>64</v>
      </c>
      <c r="B22" s="12">
        <f>SUM(B3:B21)</f>
        <v>2554</v>
      </c>
      <c r="C22" s="12">
        <f>SUM(C3:C21)</f>
        <v>1037</v>
      </c>
      <c r="D22" s="20">
        <f>C22/B22</f>
        <v>0.40602975724353957</v>
      </c>
      <c r="E22" s="13">
        <f>SUM(E3:E21)</f>
        <v>35.636728149999989</v>
      </c>
      <c r="F22" s="13">
        <f>SUM(F3:F21)</f>
        <v>14.10391465</v>
      </c>
      <c r="G22" s="40">
        <f t="shared" si="1"/>
        <v>0.39576906697592001</v>
      </c>
    </row>
    <row r="23" spans="1:8" s="1" customFormat="1" ht="54.75" customHeight="1" x14ac:dyDescent="0.2">
      <c r="A23" s="54" t="s">
        <v>65</v>
      </c>
      <c r="B23" s="55"/>
      <c r="C23" s="55"/>
      <c r="D23" s="55"/>
      <c r="E23" s="55"/>
      <c r="F23" s="55"/>
      <c r="G23" s="55"/>
    </row>
    <row r="24" spans="1:8" s="1" customFormat="1" ht="27.75" customHeight="1" x14ac:dyDescent="0.2">
      <c r="A24" s="56" t="s">
        <v>66</v>
      </c>
      <c r="B24" s="57"/>
      <c r="C24" s="57"/>
      <c r="D24" s="57"/>
      <c r="E24" s="57"/>
      <c r="F24" s="57"/>
      <c r="G24" s="57"/>
      <c r="H24" s="41"/>
    </row>
    <row r="25" spans="1:8" ht="24" customHeight="1" x14ac:dyDescent="0.2">
      <c r="A25" s="56" t="s">
        <v>89</v>
      </c>
      <c r="B25" s="57"/>
      <c r="C25" s="57"/>
      <c r="D25" s="57"/>
      <c r="E25" s="57"/>
      <c r="F25" s="57"/>
      <c r="G25" s="57"/>
      <c r="H25" s="57"/>
    </row>
    <row r="28" spans="1:8" x14ac:dyDescent="0.2">
      <c r="B28" s="15"/>
      <c r="C28" s="15"/>
      <c r="D28" s="15"/>
      <c r="E28" s="15"/>
    </row>
    <row r="29" spans="1:8" x14ac:dyDescent="0.2">
      <c r="B29" s="15"/>
      <c r="C29" s="15"/>
      <c r="D29" s="15"/>
      <c r="E29" s="15"/>
    </row>
    <row r="30" spans="1:8" x14ac:dyDescent="0.2">
      <c r="B30" s="15"/>
      <c r="C30" s="15"/>
      <c r="D30" s="15"/>
      <c r="E30" s="15"/>
    </row>
    <row r="31" spans="1:8" x14ac:dyDescent="0.2">
      <c r="B31" s="16"/>
      <c r="C31" s="16"/>
    </row>
  </sheetData>
  <mergeCells count="4">
    <mergeCell ref="A1:G1"/>
    <mergeCell ref="A23:G23"/>
    <mergeCell ref="A24:G24"/>
    <mergeCell ref="A25:H25"/>
  </mergeCells>
  <phoneticPr fontId="4" type="noConversion"/>
  <printOptions horizontalCentered="1"/>
  <pageMargins left="0" right="0" top="0.98425196850393704" bottom="0.98425196850393704" header="0.39370078740157483" footer="0.39370078740157483"/>
  <pageSetup paperSize="9" scale="69" orientation="portrait" r:id="rId1"/>
  <headerFooter alignWithMargins="0">
    <oddHeader>&amp;R&amp;"標楷體,標準"&amp;16表21之附表1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21E6E-6674-4BC6-848F-D2F3D51C7430}">
  <sheetPr>
    <pageSetUpPr fitToPage="1"/>
  </sheetPr>
  <dimension ref="A1:G14"/>
  <sheetViews>
    <sheetView view="pageBreakPreview" zoomScale="115" zoomScaleNormal="130" zoomScaleSheetLayoutView="115" workbookViewId="0">
      <selection activeCell="C18" sqref="C18"/>
    </sheetView>
  </sheetViews>
  <sheetFormatPr defaultRowHeight="12.75" x14ac:dyDescent="0.2"/>
  <cols>
    <col min="1" max="1" width="14.7109375" style="14" customWidth="1"/>
    <col min="2" max="2" width="19.7109375" style="14" customWidth="1"/>
    <col min="3" max="5" width="23.28515625" style="14" customWidth="1"/>
    <col min="6" max="6" width="21.28515625" style="14" customWidth="1"/>
    <col min="7" max="7" width="21.85546875" style="14" customWidth="1"/>
  </cols>
  <sheetData>
    <row r="1" spans="1:7" s="1" customFormat="1" ht="48" customHeight="1" x14ac:dyDescent="0.2">
      <c r="A1" s="58" t="s">
        <v>37</v>
      </c>
      <c r="B1" s="59"/>
      <c r="C1" s="59"/>
      <c r="D1" s="59"/>
      <c r="E1" s="59"/>
      <c r="F1" s="59"/>
      <c r="G1" s="59"/>
    </row>
    <row r="2" spans="1:7" s="1" customFormat="1" ht="26.25" customHeight="1" thickBot="1" x14ac:dyDescent="0.25">
      <c r="A2" s="17"/>
      <c r="B2" s="17"/>
      <c r="C2" s="17"/>
      <c r="D2" s="17"/>
      <c r="E2" s="17"/>
      <c r="F2" s="17"/>
      <c r="G2" s="18" t="s">
        <v>15</v>
      </c>
    </row>
    <row r="3" spans="1:7" s="5" customFormat="1" ht="92.25" customHeight="1" x14ac:dyDescent="0.2">
      <c r="A3" s="2" t="s">
        <v>22</v>
      </c>
      <c r="B3" s="3" t="s">
        <v>23</v>
      </c>
      <c r="C3" s="3" t="s">
        <v>24</v>
      </c>
      <c r="D3" s="3" t="s">
        <v>25</v>
      </c>
      <c r="E3" s="3" t="s">
        <v>26</v>
      </c>
      <c r="F3" s="3" t="s">
        <v>27</v>
      </c>
      <c r="G3" s="4" t="s">
        <v>28</v>
      </c>
    </row>
    <row r="4" spans="1:7" s="1" customFormat="1" ht="39" customHeight="1" x14ac:dyDescent="0.2">
      <c r="A4" s="6" t="s">
        <v>2</v>
      </c>
      <c r="B4" s="7">
        <f>888-1</f>
        <v>887</v>
      </c>
      <c r="C4" s="7">
        <v>346</v>
      </c>
      <c r="D4" s="8">
        <f>C4/B4</f>
        <v>0.39007891770011272</v>
      </c>
      <c r="E4" s="9">
        <f>14.70575428-0.001877</f>
        <v>14.70387728</v>
      </c>
      <c r="F4" s="9">
        <v>6.02264088</v>
      </c>
      <c r="G4" s="10">
        <f>F4/E4</f>
        <v>0.4095954261119894</v>
      </c>
    </row>
    <row r="5" spans="1:7" s="1" customFormat="1" ht="39" customHeight="1" x14ac:dyDescent="0.2">
      <c r="A5" s="6" t="s">
        <v>3</v>
      </c>
      <c r="B5" s="7">
        <f>510-2</f>
        <v>508</v>
      </c>
      <c r="C5" s="7">
        <v>221</v>
      </c>
      <c r="D5" s="8">
        <f>C5/B5</f>
        <v>0.43503937007874016</v>
      </c>
      <c r="E5" s="9">
        <f>2.97617834-0.00396-0.00245501</f>
        <v>2.9697633300000001</v>
      </c>
      <c r="F5" s="9">
        <v>1.40366608</v>
      </c>
      <c r="G5" s="10">
        <f>F5/E5</f>
        <v>0.47265250594901781</v>
      </c>
    </row>
    <row r="6" spans="1:7" s="1" customFormat="1" ht="39" customHeight="1" x14ac:dyDescent="0.2">
      <c r="A6" s="6" t="s">
        <v>4</v>
      </c>
      <c r="B6" s="7">
        <v>1136</v>
      </c>
      <c r="C6" s="7">
        <v>491</v>
      </c>
      <c r="D6" s="8">
        <f>C6/B6</f>
        <v>0.43221830985915494</v>
      </c>
      <c r="E6" s="9">
        <v>17.08864487</v>
      </c>
      <c r="F6" s="9">
        <v>6.6560755900000004</v>
      </c>
      <c r="G6" s="10">
        <f>F6/E6</f>
        <v>0.38950283305875738</v>
      </c>
    </row>
    <row r="7" spans="1:7" s="1" customFormat="1" ht="39" customHeight="1" thickBot="1" x14ac:dyDescent="0.25">
      <c r="A7" s="11" t="s">
        <v>29</v>
      </c>
      <c r="B7" s="12">
        <f>SUM(B4:B6)</f>
        <v>2531</v>
      </c>
      <c r="C7" s="12">
        <f>SUM(C4:C6)</f>
        <v>1058</v>
      </c>
      <c r="D7" s="20">
        <f>C7/B7</f>
        <v>0.41801659423152904</v>
      </c>
      <c r="E7" s="13">
        <f>SUM(E4:E6)</f>
        <v>34.762285480000003</v>
      </c>
      <c r="F7" s="13">
        <f>SUM(F4:F6)</f>
        <v>14.08238255</v>
      </c>
      <c r="G7" s="21">
        <f>F7/E7</f>
        <v>0.40510519822127644</v>
      </c>
    </row>
    <row r="8" spans="1:7" s="1" customFormat="1" ht="23.25" customHeight="1" x14ac:dyDescent="0.2">
      <c r="A8" s="22" t="s">
        <v>12</v>
      </c>
      <c r="B8" s="23"/>
      <c r="C8" s="23"/>
      <c r="D8" s="24"/>
      <c r="E8" s="25"/>
      <c r="F8" s="25"/>
      <c r="G8" s="24"/>
    </row>
    <row r="9" spans="1:7" s="1" customFormat="1" ht="179.25" customHeight="1" x14ac:dyDescent="0.2">
      <c r="A9" s="60" t="s">
        <v>68</v>
      </c>
      <c r="B9" s="60"/>
      <c r="C9" s="60"/>
      <c r="D9" s="60"/>
      <c r="E9" s="60"/>
      <c r="F9" s="60"/>
      <c r="G9" s="60"/>
    </row>
    <row r="11" spans="1:7" x14ac:dyDescent="0.2">
      <c r="B11" s="15"/>
      <c r="C11" s="15"/>
      <c r="D11" s="15"/>
      <c r="E11" s="15"/>
    </row>
    <row r="12" spans="1:7" x14ac:dyDescent="0.2">
      <c r="B12" s="29"/>
      <c r="C12" s="15"/>
      <c r="D12" s="15"/>
      <c r="E12" s="15"/>
    </row>
    <row r="13" spans="1:7" x14ac:dyDescent="0.2">
      <c r="B13" s="14">
        <v>2413</v>
      </c>
      <c r="C13" s="27">
        <v>955</v>
      </c>
      <c r="D13" s="15">
        <v>0.3957728968089515</v>
      </c>
      <c r="E13" s="26">
        <v>29.830130779999998</v>
      </c>
      <c r="F13" s="26">
        <v>11.332360619999999</v>
      </c>
      <c r="G13" s="14">
        <v>0.37989644442316456</v>
      </c>
    </row>
    <row r="14" spans="1:7" x14ac:dyDescent="0.2">
      <c r="B14" s="16">
        <f>B7-B13</f>
        <v>118</v>
      </c>
      <c r="C14" s="16">
        <f>C7-C13</f>
        <v>103</v>
      </c>
      <c r="D14" s="14">
        <f>103/955*100</f>
        <v>10.785340314136125</v>
      </c>
      <c r="E14" s="30">
        <f>E7-E13</f>
        <v>4.9321547000000052</v>
      </c>
      <c r="F14" s="30">
        <f>F7-F13</f>
        <v>2.7500219300000008</v>
      </c>
      <c r="G14" s="14">
        <f>2.75/11.33*100</f>
        <v>24.271844660194176</v>
      </c>
    </row>
  </sheetData>
  <mergeCells count="2">
    <mergeCell ref="A1:G1"/>
    <mergeCell ref="A9:G9"/>
  </mergeCells>
  <phoneticPr fontId="4" type="noConversion"/>
  <printOptions horizontalCentered="1"/>
  <pageMargins left="0.82677165354330717" right="0.70866141732283472" top="0.35433070866141736" bottom="0.7480314960629921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693F8-E417-4C3C-9831-002F437AD2A7}">
  <sheetPr>
    <pageSetUpPr fitToPage="1"/>
  </sheetPr>
  <dimension ref="A1:H30"/>
  <sheetViews>
    <sheetView zoomScaleNormal="100" workbookViewId="0">
      <selection activeCell="A23" sqref="A23:G23"/>
    </sheetView>
  </sheetViews>
  <sheetFormatPr defaultRowHeight="12.75" x14ac:dyDescent="0.2"/>
  <cols>
    <col min="1" max="1" width="14.7109375" style="14" customWidth="1"/>
    <col min="2" max="2" width="19.7109375" style="14" customWidth="1"/>
    <col min="3" max="5" width="23.28515625" style="14" customWidth="1"/>
    <col min="6" max="6" width="21.28515625" style="14" customWidth="1"/>
    <col min="7" max="7" width="21.85546875" style="14" customWidth="1"/>
    <col min="8" max="256" width="9.140625" style="14"/>
    <col min="257" max="257" width="14.7109375" style="14" customWidth="1"/>
    <col min="258" max="258" width="19.7109375" style="14" customWidth="1"/>
    <col min="259" max="261" width="23.28515625" style="14" customWidth="1"/>
    <col min="262" max="262" width="21.28515625" style="14" customWidth="1"/>
    <col min="263" max="263" width="21.85546875" style="14" customWidth="1"/>
    <col min="264" max="512" width="9.140625" style="14"/>
    <col min="513" max="513" width="14.7109375" style="14" customWidth="1"/>
    <col min="514" max="514" width="19.7109375" style="14" customWidth="1"/>
    <col min="515" max="517" width="23.28515625" style="14" customWidth="1"/>
    <col min="518" max="518" width="21.28515625" style="14" customWidth="1"/>
    <col min="519" max="519" width="21.85546875" style="14" customWidth="1"/>
    <col min="520" max="768" width="9.140625" style="14"/>
    <col min="769" max="769" width="14.7109375" style="14" customWidth="1"/>
    <col min="770" max="770" width="19.7109375" style="14" customWidth="1"/>
    <col min="771" max="773" width="23.28515625" style="14" customWidth="1"/>
    <col min="774" max="774" width="21.28515625" style="14" customWidth="1"/>
    <col min="775" max="775" width="21.85546875" style="14" customWidth="1"/>
    <col min="776" max="1024" width="9.140625" style="14"/>
    <col min="1025" max="1025" width="14.7109375" style="14" customWidth="1"/>
    <col min="1026" max="1026" width="19.7109375" style="14" customWidth="1"/>
    <col min="1027" max="1029" width="23.28515625" style="14" customWidth="1"/>
    <col min="1030" max="1030" width="21.28515625" style="14" customWidth="1"/>
    <col min="1031" max="1031" width="21.85546875" style="14" customWidth="1"/>
    <col min="1032" max="1280" width="9.140625" style="14"/>
    <col min="1281" max="1281" width="14.7109375" style="14" customWidth="1"/>
    <col min="1282" max="1282" width="19.7109375" style="14" customWidth="1"/>
    <col min="1283" max="1285" width="23.28515625" style="14" customWidth="1"/>
    <col min="1286" max="1286" width="21.28515625" style="14" customWidth="1"/>
    <col min="1287" max="1287" width="21.85546875" style="14" customWidth="1"/>
    <col min="1288" max="1536" width="9.140625" style="14"/>
    <col min="1537" max="1537" width="14.7109375" style="14" customWidth="1"/>
    <col min="1538" max="1538" width="19.7109375" style="14" customWidth="1"/>
    <col min="1539" max="1541" width="23.28515625" style="14" customWidth="1"/>
    <col min="1542" max="1542" width="21.28515625" style="14" customWidth="1"/>
    <col min="1543" max="1543" width="21.85546875" style="14" customWidth="1"/>
    <col min="1544" max="1792" width="9.140625" style="14"/>
    <col min="1793" max="1793" width="14.7109375" style="14" customWidth="1"/>
    <col min="1794" max="1794" width="19.7109375" style="14" customWidth="1"/>
    <col min="1795" max="1797" width="23.28515625" style="14" customWidth="1"/>
    <col min="1798" max="1798" width="21.28515625" style="14" customWidth="1"/>
    <col min="1799" max="1799" width="21.85546875" style="14" customWidth="1"/>
    <col min="1800" max="2048" width="9.140625" style="14"/>
    <col min="2049" max="2049" width="14.7109375" style="14" customWidth="1"/>
    <col min="2050" max="2050" width="19.7109375" style="14" customWidth="1"/>
    <col min="2051" max="2053" width="23.28515625" style="14" customWidth="1"/>
    <col min="2054" max="2054" width="21.28515625" style="14" customWidth="1"/>
    <col min="2055" max="2055" width="21.85546875" style="14" customWidth="1"/>
    <col min="2056" max="2304" width="9.140625" style="14"/>
    <col min="2305" max="2305" width="14.7109375" style="14" customWidth="1"/>
    <col min="2306" max="2306" width="19.7109375" style="14" customWidth="1"/>
    <col min="2307" max="2309" width="23.28515625" style="14" customWidth="1"/>
    <col min="2310" max="2310" width="21.28515625" style="14" customWidth="1"/>
    <col min="2311" max="2311" width="21.85546875" style="14" customWidth="1"/>
    <col min="2312" max="2560" width="9.140625" style="14"/>
    <col min="2561" max="2561" width="14.7109375" style="14" customWidth="1"/>
    <col min="2562" max="2562" width="19.7109375" style="14" customWidth="1"/>
    <col min="2563" max="2565" width="23.28515625" style="14" customWidth="1"/>
    <col min="2566" max="2566" width="21.28515625" style="14" customWidth="1"/>
    <col min="2567" max="2567" width="21.85546875" style="14" customWidth="1"/>
    <col min="2568" max="2816" width="9.140625" style="14"/>
    <col min="2817" max="2817" width="14.7109375" style="14" customWidth="1"/>
    <col min="2818" max="2818" width="19.7109375" style="14" customWidth="1"/>
    <col min="2819" max="2821" width="23.28515625" style="14" customWidth="1"/>
    <col min="2822" max="2822" width="21.28515625" style="14" customWidth="1"/>
    <col min="2823" max="2823" width="21.85546875" style="14" customWidth="1"/>
    <col min="2824" max="3072" width="9.140625" style="14"/>
    <col min="3073" max="3073" width="14.7109375" style="14" customWidth="1"/>
    <col min="3074" max="3074" width="19.7109375" style="14" customWidth="1"/>
    <col min="3075" max="3077" width="23.28515625" style="14" customWidth="1"/>
    <col min="3078" max="3078" width="21.28515625" style="14" customWidth="1"/>
    <col min="3079" max="3079" width="21.85546875" style="14" customWidth="1"/>
    <col min="3080" max="3328" width="9.140625" style="14"/>
    <col min="3329" max="3329" width="14.7109375" style="14" customWidth="1"/>
    <col min="3330" max="3330" width="19.7109375" style="14" customWidth="1"/>
    <col min="3331" max="3333" width="23.28515625" style="14" customWidth="1"/>
    <col min="3334" max="3334" width="21.28515625" style="14" customWidth="1"/>
    <col min="3335" max="3335" width="21.85546875" style="14" customWidth="1"/>
    <col min="3336" max="3584" width="9.140625" style="14"/>
    <col min="3585" max="3585" width="14.7109375" style="14" customWidth="1"/>
    <col min="3586" max="3586" width="19.7109375" style="14" customWidth="1"/>
    <col min="3587" max="3589" width="23.28515625" style="14" customWidth="1"/>
    <col min="3590" max="3590" width="21.28515625" style="14" customWidth="1"/>
    <col min="3591" max="3591" width="21.85546875" style="14" customWidth="1"/>
    <col min="3592" max="3840" width="9.140625" style="14"/>
    <col min="3841" max="3841" width="14.7109375" style="14" customWidth="1"/>
    <col min="3842" max="3842" width="19.7109375" style="14" customWidth="1"/>
    <col min="3843" max="3845" width="23.28515625" style="14" customWidth="1"/>
    <col min="3846" max="3846" width="21.28515625" style="14" customWidth="1"/>
    <col min="3847" max="3847" width="21.85546875" style="14" customWidth="1"/>
    <col min="3848" max="4096" width="9.140625" style="14"/>
    <col min="4097" max="4097" width="14.7109375" style="14" customWidth="1"/>
    <col min="4098" max="4098" width="19.7109375" style="14" customWidth="1"/>
    <col min="4099" max="4101" width="23.28515625" style="14" customWidth="1"/>
    <col min="4102" max="4102" width="21.28515625" style="14" customWidth="1"/>
    <col min="4103" max="4103" width="21.85546875" style="14" customWidth="1"/>
    <col min="4104" max="4352" width="9.140625" style="14"/>
    <col min="4353" max="4353" width="14.7109375" style="14" customWidth="1"/>
    <col min="4354" max="4354" width="19.7109375" style="14" customWidth="1"/>
    <col min="4355" max="4357" width="23.28515625" style="14" customWidth="1"/>
    <col min="4358" max="4358" width="21.28515625" style="14" customWidth="1"/>
    <col min="4359" max="4359" width="21.85546875" style="14" customWidth="1"/>
    <col min="4360" max="4608" width="9.140625" style="14"/>
    <col min="4609" max="4609" width="14.7109375" style="14" customWidth="1"/>
    <col min="4610" max="4610" width="19.7109375" style="14" customWidth="1"/>
    <col min="4611" max="4613" width="23.28515625" style="14" customWidth="1"/>
    <col min="4614" max="4614" width="21.28515625" style="14" customWidth="1"/>
    <col min="4615" max="4615" width="21.85546875" style="14" customWidth="1"/>
    <col min="4616" max="4864" width="9.140625" style="14"/>
    <col min="4865" max="4865" width="14.7109375" style="14" customWidth="1"/>
    <col min="4866" max="4866" width="19.7109375" style="14" customWidth="1"/>
    <col min="4867" max="4869" width="23.28515625" style="14" customWidth="1"/>
    <col min="4870" max="4870" width="21.28515625" style="14" customWidth="1"/>
    <col min="4871" max="4871" width="21.85546875" style="14" customWidth="1"/>
    <col min="4872" max="5120" width="9.140625" style="14"/>
    <col min="5121" max="5121" width="14.7109375" style="14" customWidth="1"/>
    <col min="5122" max="5122" width="19.7109375" style="14" customWidth="1"/>
    <col min="5123" max="5125" width="23.28515625" style="14" customWidth="1"/>
    <col min="5126" max="5126" width="21.28515625" style="14" customWidth="1"/>
    <col min="5127" max="5127" width="21.85546875" style="14" customWidth="1"/>
    <col min="5128" max="5376" width="9.140625" style="14"/>
    <col min="5377" max="5377" width="14.7109375" style="14" customWidth="1"/>
    <col min="5378" max="5378" width="19.7109375" style="14" customWidth="1"/>
    <col min="5379" max="5381" width="23.28515625" style="14" customWidth="1"/>
    <col min="5382" max="5382" width="21.28515625" style="14" customWidth="1"/>
    <col min="5383" max="5383" width="21.85546875" style="14" customWidth="1"/>
    <col min="5384" max="5632" width="9.140625" style="14"/>
    <col min="5633" max="5633" width="14.7109375" style="14" customWidth="1"/>
    <col min="5634" max="5634" width="19.7109375" style="14" customWidth="1"/>
    <col min="5635" max="5637" width="23.28515625" style="14" customWidth="1"/>
    <col min="5638" max="5638" width="21.28515625" style="14" customWidth="1"/>
    <col min="5639" max="5639" width="21.85546875" style="14" customWidth="1"/>
    <col min="5640" max="5888" width="9.140625" style="14"/>
    <col min="5889" max="5889" width="14.7109375" style="14" customWidth="1"/>
    <col min="5890" max="5890" width="19.7109375" style="14" customWidth="1"/>
    <col min="5891" max="5893" width="23.28515625" style="14" customWidth="1"/>
    <col min="5894" max="5894" width="21.28515625" style="14" customWidth="1"/>
    <col min="5895" max="5895" width="21.85546875" style="14" customWidth="1"/>
    <col min="5896" max="6144" width="9.140625" style="14"/>
    <col min="6145" max="6145" width="14.7109375" style="14" customWidth="1"/>
    <col min="6146" max="6146" width="19.7109375" style="14" customWidth="1"/>
    <col min="6147" max="6149" width="23.28515625" style="14" customWidth="1"/>
    <col min="6150" max="6150" width="21.28515625" style="14" customWidth="1"/>
    <col min="6151" max="6151" width="21.85546875" style="14" customWidth="1"/>
    <col min="6152" max="6400" width="9.140625" style="14"/>
    <col min="6401" max="6401" width="14.7109375" style="14" customWidth="1"/>
    <col min="6402" max="6402" width="19.7109375" style="14" customWidth="1"/>
    <col min="6403" max="6405" width="23.28515625" style="14" customWidth="1"/>
    <col min="6406" max="6406" width="21.28515625" style="14" customWidth="1"/>
    <col min="6407" max="6407" width="21.85546875" style="14" customWidth="1"/>
    <col min="6408" max="6656" width="9.140625" style="14"/>
    <col min="6657" max="6657" width="14.7109375" style="14" customWidth="1"/>
    <col min="6658" max="6658" width="19.7109375" style="14" customWidth="1"/>
    <col min="6659" max="6661" width="23.28515625" style="14" customWidth="1"/>
    <col min="6662" max="6662" width="21.28515625" style="14" customWidth="1"/>
    <col min="6663" max="6663" width="21.85546875" style="14" customWidth="1"/>
    <col min="6664" max="6912" width="9.140625" style="14"/>
    <col min="6913" max="6913" width="14.7109375" style="14" customWidth="1"/>
    <col min="6914" max="6914" width="19.7109375" style="14" customWidth="1"/>
    <col min="6915" max="6917" width="23.28515625" style="14" customWidth="1"/>
    <col min="6918" max="6918" width="21.28515625" style="14" customWidth="1"/>
    <col min="6919" max="6919" width="21.85546875" style="14" customWidth="1"/>
    <col min="6920" max="7168" width="9.140625" style="14"/>
    <col min="7169" max="7169" width="14.7109375" style="14" customWidth="1"/>
    <col min="7170" max="7170" width="19.7109375" style="14" customWidth="1"/>
    <col min="7171" max="7173" width="23.28515625" style="14" customWidth="1"/>
    <col min="7174" max="7174" width="21.28515625" style="14" customWidth="1"/>
    <col min="7175" max="7175" width="21.85546875" style="14" customWidth="1"/>
    <col min="7176" max="7424" width="9.140625" style="14"/>
    <col min="7425" max="7425" width="14.7109375" style="14" customWidth="1"/>
    <col min="7426" max="7426" width="19.7109375" style="14" customWidth="1"/>
    <col min="7427" max="7429" width="23.28515625" style="14" customWidth="1"/>
    <col min="7430" max="7430" width="21.28515625" style="14" customWidth="1"/>
    <col min="7431" max="7431" width="21.85546875" style="14" customWidth="1"/>
    <col min="7432" max="7680" width="9.140625" style="14"/>
    <col min="7681" max="7681" width="14.7109375" style="14" customWidth="1"/>
    <col min="7682" max="7682" width="19.7109375" style="14" customWidth="1"/>
    <col min="7683" max="7685" width="23.28515625" style="14" customWidth="1"/>
    <col min="7686" max="7686" width="21.28515625" style="14" customWidth="1"/>
    <col min="7687" max="7687" width="21.85546875" style="14" customWidth="1"/>
    <col min="7688" max="7936" width="9.140625" style="14"/>
    <col min="7937" max="7937" width="14.7109375" style="14" customWidth="1"/>
    <col min="7938" max="7938" width="19.7109375" style="14" customWidth="1"/>
    <col min="7939" max="7941" width="23.28515625" style="14" customWidth="1"/>
    <col min="7942" max="7942" width="21.28515625" style="14" customWidth="1"/>
    <col min="7943" max="7943" width="21.85546875" style="14" customWidth="1"/>
    <col min="7944" max="8192" width="9.140625" style="14"/>
    <col min="8193" max="8193" width="14.7109375" style="14" customWidth="1"/>
    <col min="8194" max="8194" width="19.7109375" style="14" customWidth="1"/>
    <col min="8195" max="8197" width="23.28515625" style="14" customWidth="1"/>
    <col min="8198" max="8198" width="21.28515625" style="14" customWidth="1"/>
    <col min="8199" max="8199" width="21.85546875" style="14" customWidth="1"/>
    <col min="8200" max="8448" width="9.140625" style="14"/>
    <col min="8449" max="8449" width="14.7109375" style="14" customWidth="1"/>
    <col min="8450" max="8450" width="19.7109375" style="14" customWidth="1"/>
    <col min="8451" max="8453" width="23.28515625" style="14" customWidth="1"/>
    <col min="8454" max="8454" width="21.28515625" style="14" customWidth="1"/>
    <col min="8455" max="8455" width="21.85546875" style="14" customWidth="1"/>
    <col min="8456" max="8704" width="9.140625" style="14"/>
    <col min="8705" max="8705" width="14.7109375" style="14" customWidth="1"/>
    <col min="8706" max="8706" width="19.7109375" style="14" customWidth="1"/>
    <col min="8707" max="8709" width="23.28515625" style="14" customWidth="1"/>
    <col min="8710" max="8710" width="21.28515625" style="14" customWidth="1"/>
    <col min="8711" max="8711" width="21.85546875" style="14" customWidth="1"/>
    <col min="8712" max="8960" width="9.140625" style="14"/>
    <col min="8961" max="8961" width="14.7109375" style="14" customWidth="1"/>
    <col min="8962" max="8962" width="19.7109375" style="14" customWidth="1"/>
    <col min="8963" max="8965" width="23.28515625" style="14" customWidth="1"/>
    <col min="8966" max="8966" width="21.28515625" style="14" customWidth="1"/>
    <col min="8967" max="8967" width="21.85546875" style="14" customWidth="1"/>
    <col min="8968" max="9216" width="9.140625" style="14"/>
    <col min="9217" max="9217" width="14.7109375" style="14" customWidth="1"/>
    <col min="9218" max="9218" width="19.7109375" style="14" customWidth="1"/>
    <col min="9219" max="9221" width="23.28515625" style="14" customWidth="1"/>
    <col min="9222" max="9222" width="21.28515625" style="14" customWidth="1"/>
    <col min="9223" max="9223" width="21.85546875" style="14" customWidth="1"/>
    <col min="9224" max="9472" width="9.140625" style="14"/>
    <col min="9473" max="9473" width="14.7109375" style="14" customWidth="1"/>
    <col min="9474" max="9474" width="19.7109375" style="14" customWidth="1"/>
    <col min="9475" max="9477" width="23.28515625" style="14" customWidth="1"/>
    <col min="9478" max="9478" width="21.28515625" style="14" customWidth="1"/>
    <col min="9479" max="9479" width="21.85546875" style="14" customWidth="1"/>
    <col min="9480" max="9728" width="9.140625" style="14"/>
    <col min="9729" max="9729" width="14.7109375" style="14" customWidth="1"/>
    <col min="9730" max="9730" width="19.7109375" style="14" customWidth="1"/>
    <col min="9731" max="9733" width="23.28515625" style="14" customWidth="1"/>
    <col min="9734" max="9734" width="21.28515625" style="14" customWidth="1"/>
    <col min="9735" max="9735" width="21.85546875" style="14" customWidth="1"/>
    <col min="9736" max="9984" width="9.140625" style="14"/>
    <col min="9985" max="9985" width="14.7109375" style="14" customWidth="1"/>
    <col min="9986" max="9986" width="19.7109375" style="14" customWidth="1"/>
    <col min="9987" max="9989" width="23.28515625" style="14" customWidth="1"/>
    <col min="9990" max="9990" width="21.28515625" style="14" customWidth="1"/>
    <col min="9991" max="9991" width="21.85546875" style="14" customWidth="1"/>
    <col min="9992" max="10240" width="9.140625" style="14"/>
    <col min="10241" max="10241" width="14.7109375" style="14" customWidth="1"/>
    <col min="10242" max="10242" width="19.7109375" style="14" customWidth="1"/>
    <col min="10243" max="10245" width="23.28515625" style="14" customWidth="1"/>
    <col min="10246" max="10246" width="21.28515625" style="14" customWidth="1"/>
    <col min="10247" max="10247" width="21.85546875" style="14" customWidth="1"/>
    <col min="10248" max="10496" width="9.140625" style="14"/>
    <col min="10497" max="10497" width="14.7109375" style="14" customWidth="1"/>
    <col min="10498" max="10498" width="19.7109375" style="14" customWidth="1"/>
    <col min="10499" max="10501" width="23.28515625" style="14" customWidth="1"/>
    <col min="10502" max="10502" width="21.28515625" style="14" customWidth="1"/>
    <col min="10503" max="10503" width="21.85546875" style="14" customWidth="1"/>
    <col min="10504" max="10752" width="9.140625" style="14"/>
    <col min="10753" max="10753" width="14.7109375" style="14" customWidth="1"/>
    <col min="10754" max="10754" width="19.7109375" style="14" customWidth="1"/>
    <col min="10755" max="10757" width="23.28515625" style="14" customWidth="1"/>
    <col min="10758" max="10758" width="21.28515625" style="14" customWidth="1"/>
    <col min="10759" max="10759" width="21.85546875" style="14" customWidth="1"/>
    <col min="10760" max="11008" width="9.140625" style="14"/>
    <col min="11009" max="11009" width="14.7109375" style="14" customWidth="1"/>
    <col min="11010" max="11010" width="19.7109375" style="14" customWidth="1"/>
    <col min="11011" max="11013" width="23.28515625" style="14" customWidth="1"/>
    <col min="11014" max="11014" width="21.28515625" style="14" customWidth="1"/>
    <col min="11015" max="11015" width="21.85546875" style="14" customWidth="1"/>
    <col min="11016" max="11264" width="9.140625" style="14"/>
    <col min="11265" max="11265" width="14.7109375" style="14" customWidth="1"/>
    <col min="11266" max="11266" width="19.7109375" style="14" customWidth="1"/>
    <col min="11267" max="11269" width="23.28515625" style="14" customWidth="1"/>
    <col min="11270" max="11270" width="21.28515625" style="14" customWidth="1"/>
    <col min="11271" max="11271" width="21.85546875" style="14" customWidth="1"/>
    <col min="11272" max="11520" width="9.140625" style="14"/>
    <col min="11521" max="11521" width="14.7109375" style="14" customWidth="1"/>
    <col min="11522" max="11522" width="19.7109375" style="14" customWidth="1"/>
    <col min="11523" max="11525" width="23.28515625" style="14" customWidth="1"/>
    <col min="11526" max="11526" width="21.28515625" style="14" customWidth="1"/>
    <col min="11527" max="11527" width="21.85546875" style="14" customWidth="1"/>
    <col min="11528" max="11776" width="9.140625" style="14"/>
    <col min="11777" max="11777" width="14.7109375" style="14" customWidth="1"/>
    <col min="11778" max="11778" width="19.7109375" style="14" customWidth="1"/>
    <col min="11779" max="11781" width="23.28515625" style="14" customWidth="1"/>
    <col min="11782" max="11782" width="21.28515625" style="14" customWidth="1"/>
    <col min="11783" max="11783" width="21.85546875" style="14" customWidth="1"/>
    <col min="11784" max="12032" width="9.140625" style="14"/>
    <col min="12033" max="12033" width="14.7109375" style="14" customWidth="1"/>
    <col min="12034" max="12034" width="19.7109375" style="14" customWidth="1"/>
    <col min="12035" max="12037" width="23.28515625" style="14" customWidth="1"/>
    <col min="12038" max="12038" width="21.28515625" style="14" customWidth="1"/>
    <col min="12039" max="12039" width="21.85546875" style="14" customWidth="1"/>
    <col min="12040" max="12288" width="9.140625" style="14"/>
    <col min="12289" max="12289" width="14.7109375" style="14" customWidth="1"/>
    <col min="12290" max="12290" width="19.7109375" style="14" customWidth="1"/>
    <col min="12291" max="12293" width="23.28515625" style="14" customWidth="1"/>
    <col min="12294" max="12294" width="21.28515625" style="14" customWidth="1"/>
    <col min="12295" max="12295" width="21.85546875" style="14" customWidth="1"/>
    <col min="12296" max="12544" width="9.140625" style="14"/>
    <col min="12545" max="12545" width="14.7109375" style="14" customWidth="1"/>
    <col min="12546" max="12546" width="19.7109375" style="14" customWidth="1"/>
    <col min="12547" max="12549" width="23.28515625" style="14" customWidth="1"/>
    <col min="12550" max="12550" width="21.28515625" style="14" customWidth="1"/>
    <col min="12551" max="12551" width="21.85546875" style="14" customWidth="1"/>
    <col min="12552" max="12800" width="9.140625" style="14"/>
    <col min="12801" max="12801" width="14.7109375" style="14" customWidth="1"/>
    <col min="12802" max="12802" width="19.7109375" style="14" customWidth="1"/>
    <col min="12803" max="12805" width="23.28515625" style="14" customWidth="1"/>
    <col min="12806" max="12806" width="21.28515625" style="14" customWidth="1"/>
    <col min="12807" max="12807" width="21.85546875" style="14" customWidth="1"/>
    <col min="12808" max="13056" width="9.140625" style="14"/>
    <col min="13057" max="13057" width="14.7109375" style="14" customWidth="1"/>
    <col min="13058" max="13058" width="19.7109375" style="14" customWidth="1"/>
    <col min="13059" max="13061" width="23.28515625" style="14" customWidth="1"/>
    <col min="13062" max="13062" width="21.28515625" style="14" customWidth="1"/>
    <col min="13063" max="13063" width="21.85546875" style="14" customWidth="1"/>
    <col min="13064" max="13312" width="9.140625" style="14"/>
    <col min="13313" max="13313" width="14.7109375" style="14" customWidth="1"/>
    <col min="13314" max="13314" width="19.7109375" style="14" customWidth="1"/>
    <col min="13315" max="13317" width="23.28515625" style="14" customWidth="1"/>
    <col min="13318" max="13318" width="21.28515625" style="14" customWidth="1"/>
    <col min="13319" max="13319" width="21.85546875" style="14" customWidth="1"/>
    <col min="13320" max="13568" width="9.140625" style="14"/>
    <col min="13569" max="13569" width="14.7109375" style="14" customWidth="1"/>
    <col min="13570" max="13570" width="19.7109375" style="14" customWidth="1"/>
    <col min="13571" max="13573" width="23.28515625" style="14" customWidth="1"/>
    <col min="13574" max="13574" width="21.28515625" style="14" customWidth="1"/>
    <col min="13575" max="13575" width="21.85546875" style="14" customWidth="1"/>
    <col min="13576" max="13824" width="9.140625" style="14"/>
    <col min="13825" max="13825" width="14.7109375" style="14" customWidth="1"/>
    <col min="13826" max="13826" width="19.7109375" style="14" customWidth="1"/>
    <col min="13827" max="13829" width="23.28515625" style="14" customWidth="1"/>
    <col min="13830" max="13830" width="21.28515625" style="14" customWidth="1"/>
    <col min="13831" max="13831" width="21.85546875" style="14" customWidth="1"/>
    <col min="13832" max="14080" width="9.140625" style="14"/>
    <col min="14081" max="14081" width="14.7109375" style="14" customWidth="1"/>
    <col min="14082" max="14082" width="19.7109375" style="14" customWidth="1"/>
    <col min="14083" max="14085" width="23.28515625" style="14" customWidth="1"/>
    <col min="14086" max="14086" width="21.28515625" style="14" customWidth="1"/>
    <col min="14087" max="14087" width="21.85546875" style="14" customWidth="1"/>
    <col min="14088" max="14336" width="9.140625" style="14"/>
    <col min="14337" max="14337" width="14.7109375" style="14" customWidth="1"/>
    <col min="14338" max="14338" width="19.7109375" style="14" customWidth="1"/>
    <col min="14339" max="14341" width="23.28515625" style="14" customWidth="1"/>
    <col min="14342" max="14342" width="21.28515625" style="14" customWidth="1"/>
    <col min="14343" max="14343" width="21.85546875" style="14" customWidth="1"/>
    <col min="14344" max="14592" width="9.140625" style="14"/>
    <col min="14593" max="14593" width="14.7109375" style="14" customWidth="1"/>
    <col min="14594" max="14594" width="19.7109375" style="14" customWidth="1"/>
    <col min="14595" max="14597" width="23.28515625" style="14" customWidth="1"/>
    <col min="14598" max="14598" width="21.28515625" style="14" customWidth="1"/>
    <col min="14599" max="14599" width="21.85546875" style="14" customWidth="1"/>
    <col min="14600" max="14848" width="9.140625" style="14"/>
    <col min="14849" max="14849" width="14.7109375" style="14" customWidth="1"/>
    <col min="14850" max="14850" width="19.7109375" style="14" customWidth="1"/>
    <col min="14851" max="14853" width="23.28515625" style="14" customWidth="1"/>
    <col min="14854" max="14854" width="21.28515625" style="14" customWidth="1"/>
    <col min="14855" max="14855" width="21.85546875" style="14" customWidth="1"/>
    <col min="14856" max="15104" width="9.140625" style="14"/>
    <col min="15105" max="15105" width="14.7109375" style="14" customWidth="1"/>
    <col min="15106" max="15106" width="19.7109375" style="14" customWidth="1"/>
    <col min="15107" max="15109" width="23.28515625" style="14" customWidth="1"/>
    <col min="15110" max="15110" width="21.28515625" style="14" customWidth="1"/>
    <col min="15111" max="15111" width="21.85546875" style="14" customWidth="1"/>
    <col min="15112" max="15360" width="9.140625" style="14"/>
    <col min="15361" max="15361" width="14.7109375" style="14" customWidth="1"/>
    <col min="15362" max="15362" width="19.7109375" style="14" customWidth="1"/>
    <col min="15363" max="15365" width="23.28515625" style="14" customWidth="1"/>
    <col min="15366" max="15366" width="21.28515625" style="14" customWidth="1"/>
    <col min="15367" max="15367" width="21.85546875" style="14" customWidth="1"/>
    <col min="15368" max="15616" width="9.140625" style="14"/>
    <col min="15617" max="15617" width="14.7109375" style="14" customWidth="1"/>
    <col min="15618" max="15618" width="19.7109375" style="14" customWidth="1"/>
    <col min="15619" max="15621" width="23.28515625" style="14" customWidth="1"/>
    <col min="15622" max="15622" width="21.28515625" style="14" customWidth="1"/>
    <col min="15623" max="15623" width="21.85546875" style="14" customWidth="1"/>
    <col min="15624" max="15872" width="9.140625" style="14"/>
    <col min="15873" max="15873" width="14.7109375" style="14" customWidth="1"/>
    <col min="15874" max="15874" width="19.7109375" style="14" customWidth="1"/>
    <col min="15875" max="15877" width="23.28515625" style="14" customWidth="1"/>
    <col min="15878" max="15878" width="21.28515625" style="14" customWidth="1"/>
    <col min="15879" max="15879" width="21.85546875" style="14" customWidth="1"/>
    <col min="15880" max="16128" width="9.140625" style="14"/>
    <col min="16129" max="16129" width="14.7109375" style="14" customWidth="1"/>
    <col min="16130" max="16130" width="19.7109375" style="14" customWidth="1"/>
    <col min="16131" max="16133" width="23.28515625" style="14" customWidth="1"/>
    <col min="16134" max="16134" width="21.28515625" style="14" customWidth="1"/>
    <col min="16135" max="16135" width="21.85546875" style="14" customWidth="1"/>
    <col min="16136" max="16384" width="9.140625" style="14"/>
  </cols>
  <sheetData>
    <row r="1" spans="1:7" s="1" customFormat="1" ht="77.25" customHeight="1" thickBot="1" x14ac:dyDescent="0.25">
      <c r="A1" s="53" t="s">
        <v>38</v>
      </c>
      <c r="B1" s="53"/>
      <c r="C1" s="53"/>
      <c r="D1" s="53"/>
      <c r="E1" s="53"/>
      <c r="F1" s="53"/>
      <c r="G1" s="53"/>
    </row>
    <row r="2" spans="1:7" s="5" customFormat="1" ht="92.25" customHeight="1" x14ac:dyDescent="0.2">
      <c r="A2" s="31" t="s">
        <v>39</v>
      </c>
      <c r="B2" s="32" t="s">
        <v>40</v>
      </c>
      <c r="C2" s="32" t="s">
        <v>41</v>
      </c>
      <c r="D2" s="32" t="s">
        <v>42</v>
      </c>
      <c r="E2" s="32" t="s">
        <v>43</v>
      </c>
      <c r="F2" s="32" t="s">
        <v>44</v>
      </c>
      <c r="G2" s="33" t="s">
        <v>45</v>
      </c>
    </row>
    <row r="3" spans="1:7" s="5" customFormat="1" ht="35.1" customHeight="1" x14ac:dyDescent="0.2">
      <c r="A3" s="34" t="s">
        <v>46</v>
      </c>
      <c r="B3" s="35">
        <v>70</v>
      </c>
      <c r="C3" s="35">
        <v>24</v>
      </c>
      <c r="D3" s="36">
        <f>C3/B3</f>
        <v>0.34285714285714286</v>
      </c>
      <c r="E3" s="37">
        <v>0.57895039000000004</v>
      </c>
      <c r="F3" s="37">
        <v>0.26250329999999999</v>
      </c>
      <c r="G3" s="38">
        <f>F3/E3</f>
        <v>0.45341242450842806</v>
      </c>
    </row>
    <row r="4" spans="1:7" s="5" customFormat="1" ht="35.1" customHeight="1" x14ac:dyDescent="0.2">
      <c r="A4" s="34" t="s">
        <v>47</v>
      </c>
      <c r="B4" s="35">
        <v>172</v>
      </c>
      <c r="C4" s="35">
        <v>76</v>
      </c>
      <c r="D4" s="36">
        <f t="shared" ref="D4:D20" si="0">C4/B4</f>
        <v>0.44186046511627908</v>
      </c>
      <c r="E4" s="37">
        <v>2.4304359400000002</v>
      </c>
      <c r="F4" s="37">
        <v>1.16294268</v>
      </c>
      <c r="G4" s="38">
        <f t="shared" ref="G4:G21" si="1">F4/E4</f>
        <v>0.47849139360570841</v>
      </c>
    </row>
    <row r="5" spans="1:7" s="5" customFormat="1" ht="35.1" customHeight="1" x14ac:dyDescent="0.2">
      <c r="A5" s="34" t="s">
        <v>48</v>
      </c>
      <c r="B5" s="35">
        <v>4</v>
      </c>
      <c r="C5" s="35">
        <v>1</v>
      </c>
      <c r="D5" s="36">
        <f t="shared" si="0"/>
        <v>0.25</v>
      </c>
      <c r="E5" s="37">
        <v>0.15210299999999999</v>
      </c>
      <c r="F5" s="37">
        <v>0.1</v>
      </c>
      <c r="G5" s="38">
        <f t="shared" si="1"/>
        <v>0.65744922848333043</v>
      </c>
    </row>
    <row r="6" spans="1:7" s="5" customFormat="1" ht="35.1" customHeight="1" x14ac:dyDescent="0.2">
      <c r="A6" s="34" t="s">
        <v>49</v>
      </c>
      <c r="B6" s="35">
        <v>77</v>
      </c>
      <c r="C6" s="35">
        <v>30</v>
      </c>
      <c r="D6" s="36">
        <f t="shared" si="0"/>
        <v>0.38961038961038963</v>
      </c>
      <c r="E6" s="37">
        <v>0.81520661000000005</v>
      </c>
      <c r="F6" s="37">
        <v>0.39589021000000002</v>
      </c>
      <c r="G6" s="38">
        <f t="shared" si="1"/>
        <v>0.48563174677889326</v>
      </c>
    </row>
    <row r="7" spans="1:7" s="5" customFormat="1" ht="35.1" customHeight="1" x14ac:dyDescent="0.2">
      <c r="A7" s="34" t="s">
        <v>50</v>
      </c>
      <c r="B7" s="35">
        <v>231</v>
      </c>
      <c r="C7" s="35">
        <v>113</v>
      </c>
      <c r="D7" s="36">
        <f t="shared" si="0"/>
        <v>0.48917748917748916</v>
      </c>
      <c r="E7" s="37">
        <v>4.9285103000000001</v>
      </c>
      <c r="F7" s="37">
        <v>1.5967528099999999</v>
      </c>
      <c r="G7" s="38">
        <f t="shared" si="1"/>
        <v>0.32398284934090527</v>
      </c>
    </row>
    <row r="8" spans="1:7" s="5" customFormat="1" ht="35.1" customHeight="1" x14ac:dyDescent="0.2">
      <c r="A8" s="34" t="s">
        <v>51</v>
      </c>
      <c r="B8" s="35">
        <v>31</v>
      </c>
      <c r="C8" s="35">
        <v>10</v>
      </c>
      <c r="D8" s="36">
        <f t="shared" si="0"/>
        <v>0.32258064516129031</v>
      </c>
      <c r="E8" s="37">
        <v>0.36399954000000001</v>
      </c>
      <c r="F8" s="37">
        <v>4.8671880000000001E-2</v>
      </c>
      <c r="G8" s="38">
        <f t="shared" si="1"/>
        <v>0.13371412502334482</v>
      </c>
    </row>
    <row r="9" spans="1:7" s="5" customFormat="1" ht="35.1" customHeight="1" x14ac:dyDescent="0.2">
      <c r="A9" s="34" t="s">
        <v>52</v>
      </c>
      <c r="B9" s="35">
        <v>421</v>
      </c>
      <c r="C9" s="35">
        <v>196</v>
      </c>
      <c r="D9" s="36">
        <f t="shared" si="0"/>
        <v>0.46555819477434679</v>
      </c>
      <c r="E9" s="37">
        <v>5.92966427</v>
      </c>
      <c r="F9" s="37">
        <v>3.1279102700000001</v>
      </c>
      <c r="G9" s="38">
        <f t="shared" si="1"/>
        <v>0.52750208571251878</v>
      </c>
    </row>
    <row r="10" spans="1:7" s="5" customFormat="1" ht="35.1" customHeight="1" x14ac:dyDescent="0.2">
      <c r="A10" s="34" t="s">
        <v>53</v>
      </c>
      <c r="B10" s="35">
        <v>3</v>
      </c>
      <c r="C10" s="35">
        <v>0</v>
      </c>
      <c r="D10" s="36">
        <f t="shared" si="0"/>
        <v>0</v>
      </c>
      <c r="E10" s="37">
        <v>3.1399999999999997E-2</v>
      </c>
      <c r="F10" s="37">
        <v>0</v>
      </c>
      <c r="G10" s="38">
        <f t="shared" si="1"/>
        <v>0</v>
      </c>
    </row>
    <row r="11" spans="1:7" s="5" customFormat="1" ht="35.1" customHeight="1" x14ac:dyDescent="0.2">
      <c r="A11" s="34" t="s">
        <v>54</v>
      </c>
      <c r="B11" s="35">
        <v>33</v>
      </c>
      <c r="C11" s="35">
        <v>22</v>
      </c>
      <c r="D11" s="36">
        <f t="shared" si="0"/>
        <v>0.66666666666666663</v>
      </c>
      <c r="E11" s="37">
        <v>0.50789187999999996</v>
      </c>
      <c r="F11" s="37">
        <v>0.400204</v>
      </c>
      <c r="G11" s="38">
        <f t="shared" si="1"/>
        <v>0.78797085710446879</v>
      </c>
    </row>
    <row r="12" spans="1:7" s="5" customFormat="1" ht="35.1" customHeight="1" x14ac:dyDescent="0.2">
      <c r="A12" s="34" t="s">
        <v>55</v>
      </c>
      <c r="B12" s="35">
        <v>68</v>
      </c>
      <c r="C12" s="35">
        <v>37</v>
      </c>
      <c r="D12" s="36">
        <f t="shared" si="0"/>
        <v>0.54411764705882348</v>
      </c>
      <c r="E12" s="37">
        <v>0.62339171999999998</v>
      </c>
      <c r="F12" s="37">
        <v>0.31057108</v>
      </c>
      <c r="G12" s="38">
        <f t="shared" si="1"/>
        <v>0.49819570911208128</v>
      </c>
    </row>
    <row r="13" spans="1:7" s="5" customFormat="1" ht="35.1" customHeight="1" x14ac:dyDescent="0.2">
      <c r="A13" s="34" t="s">
        <v>56</v>
      </c>
      <c r="B13" s="35">
        <v>237</v>
      </c>
      <c r="C13" s="35">
        <v>82</v>
      </c>
      <c r="D13" s="36">
        <f t="shared" si="0"/>
        <v>0.34599156118143459</v>
      </c>
      <c r="E13" s="37">
        <v>3.2497194700000001</v>
      </c>
      <c r="F13" s="37">
        <v>1.28673248</v>
      </c>
      <c r="G13" s="38">
        <f t="shared" si="1"/>
        <v>0.39595186350039008</v>
      </c>
    </row>
    <row r="14" spans="1:7" s="5" customFormat="1" ht="35.1" customHeight="1" x14ac:dyDescent="0.2">
      <c r="A14" s="34" t="s">
        <v>57</v>
      </c>
      <c r="B14" s="35">
        <v>35</v>
      </c>
      <c r="C14" s="35">
        <v>11</v>
      </c>
      <c r="D14" s="36">
        <f t="shared" si="0"/>
        <v>0.31428571428571428</v>
      </c>
      <c r="E14" s="37">
        <v>0.35048499999999999</v>
      </c>
      <c r="F14" s="37">
        <v>9.6185999999999994E-2</v>
      </c>
      <c r="G14" s="38">
        <f t="shared" si="1"/>
        <v>0.27443685179108945</v>
      </c>
    </row>
    <row r="15" spans="1:7" s="5" customFormat="1" ht="35.1" customHeight="1" x14ac:dyDescent="0.2">
      <c r="A15" s="34" t="s">
        <v>58</v>
      </c>
      <c r="B15" s="35">
        <v>3</v>
      </c>
      <c r="C15" s="35">
        <v>0</v>
      </c>
      <c r="D15" s="36">
        <f t="shared" si="0"/>
        <v>0</v>
      </c>
      <c r="E15" s="37">
        <v>3.5292200000000003E-2</v>
      </c>
      <c r="F15" s="37">
        <v>0</v>
      </c>
      <c r="G15" s="38">
        <f t="shared" si="1"/>
        <v>0</v>
      </c>
    </row>
    <row r="16" spans="1:7" s="5" customFormat="1" ht="35.1" customHeight="1" x14ac:dyDescent="0.2">
      <c r="A16" s="34" t="s">
        <v>59</v>
      </c>
      <c r="B16" s="35">
        <v>3</v>
      </c>
      <c r="C16" s="35">
        <v>0</v>
      </c>
      <c r="D16" s="36">
        <f t="shared" si="0"/>
        <v>0</v>
      </c>
      <c r="E16" s="37">
        <v>0.11286681</v>
      </c>
      <c r="F16" s="37">
        <v>0</v>
      </c>
      <c r="G16" s="38">
        <f t="shared" si="1"/>
        <v>0</v>
      </c>
    </row>
    <row r="17" spans="1:8" s="5" customFormat="1" ht="35.1" customHeight="1" x14ac:dyDescent="0.2">
      <c r="A17" s="34" t="s">
        <v>60</v>
      </c>
      <c r="B17" s="35">
        <v>5</v>
      </c>
      <c r="C17" s="35">
        <v>4</v>
      </c>
      <c r="D17" s="36">
        <f t="shared" si="0"/>
        <v>0.8</v>
      </c>
      <c r="E17" s="37">
        <v>0.21846634000000001</v>
      </c>
      <c r="F17" s="37">
        <v>0.21232384000000001</v>
      </c>
      <c r="G17" s="38">
        <f t="shared" si="1"/>
        <v>0.97188354050331049</v>
      </c>
    </row>
    <row r="18" spans="1:8" s="5" customFormat="1" ht="35.1" customHeight="1" x14ac:dyDescent="0.2">
      <c r="A18" s="34" t="s">
        <v>61</v>
      </c>
      <c r="B18" s="35">
        <v>188</v>
      </c>
      <c r="C18" s="35">
        <v>67</v>
      </c>
      <c r="D18" s="36">
        <f t="shared" si="0"/>
        <v>0.35638297872340424</v>
      </c>
      <c r="E18" s="37">
        <v>2.9697300200000001</v>
      </c>
      <c r="F18" s="37">
        <v>0.82185112999999999</v>
      </c>
      <c r="G18" s="38">
        <f t="shared" si="1"/>
        <v>0.27674270875303336</v>
      </c>
    </row>
    <row r="19" spans="1:8" s="5" customFormat="1" ht="35.1" customHeight="1" x14ac:dyDescent="0.2">
      <c r="A19" s="34" t="s">
        <v>62</v>
      </c>
      <c r="B19" s="35">
        <v>459</v>
      </c>
      <c r="C19" s="35">
        <v>204</v>
      </c>
      <c r="D19" s="36">
        <f t="shared" si="0"/>
        <v>0.44444444444444442</v>
      </c>
      <c r="E19" s="37">
        <v>5.4034422400000004</v>
      </c>
      <c r="F19" s="37">
        <v>2.4249746499999998</v>
      </c>
      <c r="G19" s="38">
        <f t="shared" si="1"/>
        <v>0.44878330188276422</v>
      </c>
    </row>
    <row r="20" spans="1:8" s="5" customFormat="1" ht="35.1" customHeight="1" x14ac:dyDescent="0.2">
      <c r="A20" s="34" t="s">
        <v>63</v>
      </c>
      <c r="B20" s="35">
        <v>491</v>
      </c>
      <c r="C20" s="35">
        <v>181</v>
      </c>
      <c r="D20" s="36">
        <f t="shared" si="0"/>
        <v>0.36863543788187375</v>
      </c>
      <c r="E20" s="37">
        <v>6.0607297500000001</v>
      </c>
      <c r="F20" s="37">
        <v>1.8348682199999999</v>
      </c>
      <c r="G20" s="38">
        <f t="shared" si="1"/>
        <v>0.30274707761057978</v>
      </c>
    </row>
    <row r="21" spans="1:8" s="1" customFormat="1" ht="39" customHeight="1" thickBot="1" x14ac:dyDescent="0.25">
      <c r="A21" s="39" t="s">
        <v>64</v>
      </c>
      <c r="B21" s="12">
        <f>SUM(B3:B20)</f>
        <v>2531</v>
      </c>
      <c r="C21" s="12">
        <f>SUM(C3:C20)</f>
        <v>1058</v>
      </c>
      <c r="D21" s="20">
        <f>C21/B21</f>
        <v>0.41801659423152904</v>
      </c>
      <c r="E21" s="13">
        <f>SUM(E3:E20)</f>
        <v>34.762285480000003</v>
      </c>
      <c r="F21" s="13">
        <f>SUM(F3:F20)</f>
        <v>14.08238255</v>
      </c>
      <c r="G21" s="40">
        <f t="shared" si="1"/>
        <v>0.40510519822127644</v>
      </c>
    </row>
    <row r="22" spans="1:8" s="1" customFormat="1" ht="54.75" customHeight="1" x14ac:dyDescent="0.2">
      <c r="A22" s="54" t="s">
        <v>65</v>
      </c>
      <c r="B22" s="55"/>
      <c r="C22" s="55"/>
      <c r="D22" s="55"/>
      <c r="E22" s="55"/>
      <c r="F22" s="55"/>
      <c r="G22" s="55"/>
    </row>
    <row r="23" spans="1:8" s="1" customFormat="1" ht="27.75" customHeight="1" x14ac:dyDescent="0.2">
      <c r="A23" s="56" t="s">
        <v>66</v>
      </c>
      <c r="B23" s="57"/>
      <c r="C23" s="57"/>
      <c r="D23" s="57"/>
      <c r="E23" s="57"/>
      <c r="F23" s="57"/>
      <c r="G23" s="57"/>
      <c r="H23" s="41"/>
    </row>
    <row r="24" spans="1:8" ht="24" customHeight="1" x14ac:dyDescent="0.2">
      <c r="A24" s="56" t="s">
        <v>67</v>
      </c>
      <c r="B24" s="57"/>
      <c r="C24" s="57"/>
      <c r="D24" s="57"/>
      <c r="E24" s="57"/>
      <c r="F24" s="57"/>
      <c r="G24" s="57"/>
      <c r="H24" s="57"/>
    </row>
    <row r="27" spans="1:8" x14ac:dyDescent="0.2">
      <c r="B27" s="15"/>
      <c r="C27" s="15"/>
      <c r="D27" s="15"/>
      <c r="E27" s="15"/>
    </row>
    <row r="28" spans="1:8" x14ac:dyDescent="0.2">
      <c r="B28" s="15"/>
      <c r="C28" s="15"/>
      <c r="D28" s="15"/>
      <c r="E28" s="15"/>
    </row>
    <row r="29" spans="1:8" x14ac:dyDescent="0.2">
      <c r="B29" s="15"/>
      <c r="C29" s="15"/>
      <c r="D29" s="15"/>
      <c r="E29" s="15"/>
    </row>
    <row r="30" spans="1:8" x14ac:dyDescent="0.2">
      <c r="B30" s="16"/>
      <c r="C30" s="16"/>
    </row>
  </sheetData>
  <mergeCells count="4">
    <mergeCell ref="A1:G1"/>
    <mergeCell ref="A22:G22"/>
    <mergeCell ref="A23:G23"/>
    <mergeCell ref="A24:H24"/>
  </mergeCells>
  <phoneticPr fontId="4" type="noConversion"/>
  <printOptions horizontalCentered="1"/>
  <pageMargins left="0" right="0" top="0.98425196850393704" bottom="0.98425196850393704" header="0.39370078740157483" footer="0.39370078740157483"/>
  <pageSetup paperSize="9" scale="72" orientation="portrait" r:id="rId1"/>
  <headerFooter alignWithMargins="0">
    <oddHeader>&amp;R&amp;"標楷體,標準"&amp;16附表2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0A8D6-BA04-44F2-8481-EDAD69087D47}">
  <sheetPr>
    <pageSetUpPr fitToPage="1"/>
  </sheetPr>
  <dimension ref="A1:G14"/>
  <sheetViews>
    <sheetView zoomScale="90" zoomScaleNormal="90" workbookViewId="0">
      <selection activeCell="B13" sqref="B13"/>
    </sheetView>
  </sheetViews>
  <sheetFormatPr defaultRowHeight="12.75" x14ac:dyDescent="0.2"/>
  <cols>
    <col min="1" max="1" width="14.7109375" style="14" customWidth="1"/>
    <col min="2" max="2" width="19.7109375" style="14" customWidth="1"/>
    <col min="3" max="5" width="23.28515625" style="14" customWidth="1"/>
    <col min="6" max="6" width="21.28515625" style="14" customWidth="1"/>
    <col min="7" max="7" width="21.85546875" style="14" customWidth="1"/>
  </cols>
  <sheetData>
    <row r="1" spans="1:7" s="1" customFormat="1" ht="48" customHeight="1" x14ac:dyDescent="0.2">
      <c r="A1" s="59" t="s">
        <v>35</v>
      </c>
      <c r="B1" s="59"/>
      <c r="C1" s="59"/>
      <c r="D1" s="59"/>
      <c r="E1" s="59"/>
      <c r="F1" s="59"/>
      <c r="G1" s="59"/>
    </row>
    <row r="2" spans="1:7" s="1" customFormat="1" ht="26.25" customHeight="1" thickBot="1" x14ac:dyDescent="0.25">
      <c r="A2" s="17"/>
      <c r="B2" s="17"/>
      <c r="C2" s="17"/>
      <c r="D2" s="17"/>
      <c r="E2" s="17"/>
      <c r="F2" s="17"/>
      <c r="G2" s="18" t="s">
        <v>15</v>
      </c>
    </row>
    <row r="3" spans="1:7" s="5" customFormat="1" ht="92.25" customHeight="1" x14ac:dyDescent="0.2">
      <c r="A3" s="2" t="s">
        <v>22</v>
      </c>
      <c r="B3" s="3" t="s">
        <v>23</v>
      </c>
      <c r="C3" s="3" t="s">
        <v>24</v>
      </c>
      <c r="D3" s="3" t="s">
        <v>25</v>
      </c>
      <c r="E3" s="3" t="s">
        <v>26</v>
      </c>
      <c r="F3" s="3" t="s">
        <v>27</v>
      </c>
      <c r="G3" s="4" t="s">
        <v>28</v>
      </c>
    </row>
    <row r="4" spans="1:7" s="1" customFormat="1" ht="39" customHeight="1" x14ac:dyDescent="0.2">
      <c r="A4" s="6" t="s">
        <v>2</v>
      </c>
      <c r="B4" s="7">
        <v>894</v>
      </c>
      <c r="C4" s="7">
        <v>299</v>
      </c>
      <c r="D4" s="8">
        <f>C4/B4</f>
        <v>0.33445190156599552</v>
      </c>
      <c r="E4" s="9">
        <v>11.089289819999999</v>
      </c>
      <c r="F4" s="9">
        <v>3.8331383699999999</v>
      </c>
      <c r="G4" s="10">
        <f>F4/E4</f>
        <v>0.34566130313293592</v>
      </c>
    </row>
    <row r="5" spans="1:7" s="1" customFormat="1" ht="39" customHeight="1" x14ac:dyDescent="0.2">
      <c r="A5" s="6" t="s">
        <v>3</v>
      </c>
      <c r="B5" s="7">
        <v>531</v>
      </c>
      <c r="C5" s="7">
        <v>247</v>
      </c>
      <c r="D5" s="8">
        <f>C5/B5</f>
        <v>0.46516007532956688</v>
      </c>
      <c r="E5" s="9">
        <v>4.4219075999999999</v>
      </c>
      <c r="F5" s="9">
        <v>2.9442829499999998</v>
      </c>
      <c r="G5" s="10">
        <f>F5/E5</f>
        <v>0.66583999855627918</v>
      </c>
    </row>
    <row r="6" spans="1:7" s="1" customFormat="1" ht="39" customHeight="1" x14ac:dyDescent="0.2">
      <c r="A6" s="6" t="s">
        <v>4</v>
      </c>
      <c r="B6" s="7">
        <v>988</v>
      </c>
      <c r="C6" s="7">
        <v>409</v>
      </c>
      <c r="D6" s="8">
        <f>C6/B6</f>
        <v>0.41396761133603238</v>
      </c>
      <c r="E6" s="9">
        <v>14.318933360000001</v>
      </c>
      <c r="F6" s="9">
        <v>4.5549393</v>
      </c>
      <c r="G6" s="10">
        <f>F6/E6</f>
        <v>0.3181060478096952</v>
      </c>
    </row>
    <row r="7" spans="1:7" s="1" customFormat="1" ht="39" customHeight="1" thickBot="1" x14ac:dyDescent="0.25">
      <c r="A7" s="11" t="s">
        <v>29</v>
      </c>
      <c r="B7" s="12">
        <f>SUM(B4:B6)</f>
        <v>2413</v>
      </c>
      <c r="C7" s="12">
        <f>SUM(C4:C6)</f>
        <v>955</v>
      </c>
      <c r="D7" s="20">
        <f>C7/B7</f>
        <v>0.3957728968089515</v>
      </c>
      <c r="E7" s="13">
        <f>SUM(E4:E6)</f>
        <v>29.830130779999998</v>
      </c>
      <c r="F7" s="13">
        <f>SUM(F4:F6)</f>
        <v>11.332360619999999</v>
      </c>
      <c r="G7" s="21">
        <f>F7/E7</f>
        <v>0.37989644442316456</v>
      </c>
    </row>
    <row r="8" spans="1:7" s="1" customFormat="1" ht="23.25" customHeight="1" x14ac:dyDescent="0.2">
      <c r="A8" s="22" t="s">
        <v>12</v>
      </c>
      <c r="B8" s="23"/>
      <c r="C8" s="23"/>
      <c r="D8" s="24"/>
      <c r="E8" s="25"/>
      <c r="F8" s="25"/>
      <c r="G8" s="24"/>
    </row>
    <row r="9" spans="1:7" s="1" customFormat="1" ht="179.25" customHeight="1" x14ac:dyDescent="0.2">
      <c r="A9" s="60" t="s">
        <v>36</v>
      </c>
      <c r="B9" s="60"/>
      <c r="C9" s="60"/>
      <c r="D9" s="60"/>
      <c r="E9" s="60"/>
      <c r="F9" s="60"/>
      <c r="G9" s="60"/>
    </row>
    <row r="11" spans="1:7" x14ac:dyDescent="0.2">
      <c r="B11" s="15"/>
      <c r="C11" s="15"/>
      <c r="D11" s="15"/>
      <c r="E11" s="15"/>
    </row>
    <row r="12" spans="1:7" x14ac:dyDescent="0.2">
      <c r="B12" s="29"/>
      <c r="C12" s="15"/>
      <c r="D12" s="15"/>
      <c r="E12" s="15"/>
    </row>
    <row r="13" spans="1:7" x14ac:dyDescent="0.2">
      <c r="B13" s="27"/>
      <c r="C13" s="15"/>
      <c r="D13" s="15"/>
      <c r="E13" s="15"/>
    </row>
    <row r="14" spans="1:7" x14ac:dyDescent="0.2">
      <c r="B14" s="16"/>
      <c r="C14" s="28"/>
    </row>
  </sheetData>
  <mergeCells count="2">
    <mergeCell ref="A1:G1"/>
    <mergeCell ref="A9:G9"/>
  </mergeCells>
  <phoneticPr fontId="4" type="noConversion"/>
  <printOptions horizontalCentered="1"/>
  <pageMargins left="0.82677165354330717" right="0.70866141732283472" top="0.35433070866141736" bottom="0.74803149606299213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6E0F6-29D4-4168-A2E7-5AF40C9F15AE}">
  <sheetPr>
    <pageSetUpPr fitToPage="1"/>
  </sheetPr>
  <dimension ref="A1:G14"/>
  <sheetViews>
    <sheetView zoomScale="90" zoomScaleNormal="90" workbookViewId="0">
      <selection activeCell="A10" sqref="A10"/>
    </sheetView>
  </sheetViews>
  <sheetFormatPr defaultRowHeight="12.75" x14ac:dyDescent="0.2"/>
  <cols>
    <col min="1" max="1" width="14.7109375" style="14" customWidth="1"/>
    <col min="2" max="2" width="19.7109375" style="14" customWidth="1"/>
    <col min="3" max="5" width="23.28515625" style="14" customWidth="1"/>
    <col min="6" max="6" width="21.28515625" style="14" customWidth="1"/>
    <col min="7" max="7" width="21.85546875" style="14" customWidth="1"/>
  </cols>
  <sheetData>
    <row r="1" spans="1:7" s="1" customFormat="1" ht="48" customHeight="1" x14ac:dyDescent="0.2">
      <c r="A1" s="59" t="s">
        <v>32</v>
      </c>
      <c r="B1" s="59"/>
      <c r="C1" s="59"/>
      <c r="D1" s="59"/>
      <c r="E1" s="59"/>
      <c r="F1" s="59"/>
      <c r="G1" s="59"/>
    </row>
    <row r="2" spans="1:7" s="1" customFormat="1" ht="26.25" customHeight="1" thickBot="1" x14ac:dyDescent="0.25">
      <c r="A2" s="17"/>
      <c r="B2" s="17"/>
      <c r="C2" s="17"/>
      <c r="D2" s="17"/>
      <c r="E2" s="17"/>
      <c r="F2" s="17"/>
      <c r="G2" s="18" t="s">
        <v>15</v>
      </c>
    </row>
    <row r="3" spans="1:7" s="5" customFormat="1" ht="92.25" customHeight="1" x14ac:dyDescent="0.2">
      <c r="A3" s="2" t="s">
        <v>22</v>
      </c>
      <c r="B3" s="3" t="s">
        <v>23</v>
      </c>
      <c r="C3" s="3" t="s">
        <v>24</v>
      </c>
      <c r="D3" s="3" t="s">
        <v>25</v>
      </c>
      <c r="E3" s="3" t="s">
        <v>26</v>
      </c>
      <c r="F3" s="3" t="s">
        <v>27</v>
      </c>
      <c r="G3" s="4" t="s">
        <v>28</v>
      </c>
    </row>
    <row r="4" spans="1:7" s="1" customFormat="1" ht="39" customHeight="1" x14ac:dyDescent="0.2">
      <c r="A4" s="6" t="s">
        <v>2</v>
      </c>
      <c r="B4" s="7">
        <v>656</v>
      </c>
      <c r="C4" s="7">
        <v>237</v>
      </c>
      <c r="D4" s="8">
        <f>C4/B4</f>
        <v>0.36128048780487804</v>
      </c>
      <c r="E4" s="9">
        <v>8.6439000700000008</v>
      </c>
      <c r="F4" s="9">
        <v>2.7777755599999998</v>
      </c>
      <c r="G4" s="10">
        <f>F4/E4</f>
        <v>0.32135674145987664</v>
      </c>
    </row>
    <row r="5" spans="1:7" s="1" customFormat="1" ht="39" customHeight="1" x14ac:dyDescent="0.2">
      <c r="A5" s="6" t="s">
        <v>3</v>
      </c>
      <c r="B5" s="7">
        <v>560</v>
      </c>
      <c r="C5" s="7">
        <v>281</v>
      </c>
      <c r="D5" s="8">
        <f>C5/B5</f>
        <v>0.50178571428571428</v>
      </c>
      <c r="E5" s="9">
        <v>6.6719009700000003</v>
      </c>
      <c r="F5" s="9">
        <v>5.4264302799999999</v>
      </c>
      <c r="G5" s="10">
        <f>F5/E5</f>
        <v>0.8133259627802899</v>
      </c>
    </row>
    <row r="6" spans="1:7" s="1" customFormat="1" ht="39" customHeight="1" x14ac:dyDescent="0.2">
      <c r="A6" s="6" t="s">
        <v>4</v>
      </c>
      <c r="B6" s="7">
        <v>697</v>
      </c>
      <c r="C6" s="7">
        <v>223</v>
      </c>
      <c r="D6" s="8">
        <f>C6/B6</f>
        <v>0.31994261119081779</v>
      </c>
      <c r="E6" s="9">
        <v>12.6750566</v>
      </c>
      <c r="F6" s="9">
        <v>3.0662866000000002</v>
      </c>
      <c r="G6" s="10">
        <f>F6/E6</f>
        <v>0.24191502229662629</v>
      </c>
    </row>
    <row r="7" spans="1:7" s="1" customFormat="1" ht="39" customHeight="1" thickBot="1" x14ac:dyDescent="0.25">
      <c r="A7" s="11" t="s">
        <v>29</v>
      </c>
      <c r="B7" s="12">
        <f>SUM(B4:B6)</f>
        <v>1913</v>
      </c>
      <c r="C7" s="12">
        <f>SUM(C4:C6)</f>
        <v>741</v>
      </c>
      <c r="D7" s="20">
        <f>C7/B7</f>
        <v>0.38734971249346578</v>
      </c>
      <c r="E7" s="13">
        <f>SUM(E4:E6)</f>
        <v>27.990857640000002</v>
      </c>
      <c r="F7" s="13">
        <f>SUM(F4:F6)</f>
        <v>11.27049244</v>
      </c>
      <c r="G7" s="21">
        <f>F7/E7</f>
        <v>0.40264905723696143</v>
      </c>
    </row>
    <row r="8" spans="1:7" s="1" customFormat="1" ht="23.25" customHeight="1" x14ac:dyDescent="0.2">
      <c r="A8" s="22" t="s">
        <v>12</v>
      </c>
      <c r="B8" s="23"/>
      <c r="C8" s="23"/>
      <c r="D8" s="24"/>
      <c r="E8" s="25"/>
      <c r="F8" s="25"/>
      <c r="G8" s="24"/>
    </row>
    <row r="9" spans="1:7" s="1" customFormat="1" ht="179.25" customHeight="1" x14ac:dyDescent="0.2">
      <c r="A9" s="60" t="s">
        <v>34</v>
      </c>
      <c r="B9" s="60"/>
      <c r="C9" s="60"/>
      <c r="D9" s="60"/>
      <c r="E9" s="60"/>
      <c r="F9" s="60"/>
      <c r="G9" s="60"/>
    </row>
    <row r="11" spans="1:7" x14ac:dyDescent="0.2">
      <c r="B11" s="15"/>
      <c r="C11" s="15"/>
      <c r="D11" s="15"/>
      <c r="E11" s="15"/>
    </row>
    <row r="12" spans="1:7" x14ac:dyDescent="0.2">
      <c r="B12" s="29"/>
      <c r="C12" s="15"/>
      <c r="D12" s="15"/>
      <c r="E12" s="15"/>
    </row>
    <row r="13" spans="1:7" x14ac:dyDescent="0.2">
      <c r="B13" s="27"/>
      <c r="C13" s="15"/>
      <c r="D13" s="15"/>
      <c r="E13" s="15"/>
    </row>
    <row r="14" spans="1:7" x14ac:dyDescent="0.2">
      <c r="B14" s="16"/>
      <c r="C14" s="28"/>
    </row>
  </sheetData>
  <mergeCells count="2">
    <mergeCell ref="A1:G1"/>
    <mergeCell ref="A9:G9"/>
  </mergeCells>
  <phoneticPr fontId="4" type="noConversion"/>
  <printOptions horizontalCentered="1"/>
  <pageMargins left="0.82677165354330717" right="0.70866141732283472" top="0.35433070866141736" bottom="0.74803149606299213" header="0.31496062992125984" footer="0.31496062992125984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9748B-1108-45A9-8C55-55509581719C}">
  <sheetPr>
    <pageSetUpPr fitToPage="1"/>
  </sheetPr>
  <dimension ref="A1:G14"/>
  <sheetViews>
    <sheetView workbookViewId="0">
      <selection activeCell="A9" sqref="A9:G9"/>
    </sheetView>
  </sheetViews>
  <sheetFormatPr defaultRowHeight="12.75" x14ac:dyDescent="0.2"/>
  <cols>
    <col min="1" max="1" width="14.7109375" style="14" customWidth="1"/>
    <col min="2" max="2" width="19.7109375" style="14" customWidth="1"/>
    <col min="3" max="5" width="23.28515625" style="14" customWidth="1"/>
    <col min="6" max="6" width="21.28515625" style="14" customWidth="1"/>
    <col min="7" max="7" width="21.85546875" style="14" customWidth="1"/>
  </cols>
  <sheetData>
    <row r="1" spans="1:7" s="1" customFormat="1" ht="48" customHeight="1" x14ac:dyDescent="0.2">
      <c r="A1" s="59" t="s">
        <v>30</v>
      </c>
      <c r="B1" s="59"/>
      <c r="C1" s="59"/>
      <c r="D1" s="59"/>
      <c r="E1" s="59"/>
      <c r="F1" s="59"/>
      <c r="G1" s="59"/>
    </row>
    <row r="2" spans="1:7" s="1" customFormat="1" ht="26.25" customHeight="1" thickBot="1" x14ac:dyDescent="0.25">
      <c r="A2" s="17"/>
      <c r="B2" s="17"/>
      <c r="C2" s="17"/>
      <c r="D2" s="17"/>
      <c r="E2" s="17"/>
      <c r="F2" s="17"/>
      <c r="G2" s="18" t="s">
        <v>15</v>
      </c>
    </row>
    <row r="3" spans="1:7" s="5" customFormat="1" ht="92.25" customHeight="1" x14ac:dyDescent="0.2">
      <c r="A3" s="2" t="s">
        <v>22</v>
      </c>
      <c r="B3" s="3" t="s">
        <v>23</v>
      </c>
      <c r="C3" s="3" t="s">
        <v>24</v>
      </c>
      <c r="D3" s="3" t="s">
        <v>25</v>
      </c>
      <c r="E3" s="3" t="s">
        <v>26</v>
      </c>
      <c r="F3" s="3" t="s">
        <v>27</v>
      </c>
      <c r="G3" s="4" t="s">
        <v>28</v>
      </c>
    </row>
    <row r="4" spans="1:7" s="1" customFormat="1" ht="39" customHeight="1" x14ac:dyDescent="0.2">
      <c r="A4" s="6" t="s">
        <v>2</v>
      </c>
      <c r="B4" s="7">
        <v>490</v>
      </c>
      <c r="C4" s="7">
        <v>177</v>
      </c>
      <c r="D4" s="8">
        <f>C4/B4</f>
        <v>0.36122448979591837</v>
      </c>
      <c r="E4" s="9">
        <v>6.0619235099999997</v>
      </c>
      <c r="F4" s="9">
        <v>2.6389912</v>
      </c>
      <c r="G4" s="10">
        <f>F4/E4</f>
        <v>0.43533891439682654</v>
      </c>
    </row>
    <row r="5" spans="1:7" s="1" customFormat="1" ht="39" customHeight="1" x14ac:dyDescent="0.2">
      <c r="A5" s="6" t="s">
        <v>3</v>
      </c>
      <c r="B5" s="7">
        <v>339</v>
      </c>
      <c r="C5" s="7">
        <v>120</v>
      </c>
      <c r="D5" s="8">
        <f>C5/B5</f>
        <v>0.35398230088495575</v>
      </c>
      <c r="E5" s="9">
        <v>7.2079937300000001</v>
      </c>
      <c r="F5" s="9">
        <v>5.8345609899999999</v>
      </c>
      <c r="G5" s="10">
        <f>F5/E5</f>
        <v>0.80945700128959464</v>
      </c>
    </row>
    <row r="6" spans="1:7" s="1" customFormat="1" ht="39" customHeight="1" x14ac:dyDescent="0.2">
      <c r="A6" s="6" t="s">
        <v>4</v>
      </c>
      <c r="B6" s="7">
        <v>503</v>
      </c>
      <c r="C6" s="7">
        <v>173</v>
      </c>
      <c r="D6" s="8">
        <f>C6/B6</f>
        <v>0.34393638170974156</v>
      </c>
      <c r="E6" s="9">
        <v>8.2786114499999996</v>
      </c>
      <c r="F6" s="9">
        <v>2.0893124200000002</v>
      </c>
      <c r="G6" s="10">
        <f>F6/E6</f>
        <v>0.25237474093557083</v>
      </c>
    </row>
    <row r="7" spans="1:7" s="1" customFormat="1" ht="39" customHeight="1" thickBot="1" x14ac:dyDescent="0.25">
      <c r="A7" s="11" t="s">
        <v>29</v>
      </c>
      <c r="B7" s="12">
        <f>SUM(B4:B6)</f>
        <v>1332</v>
      </c>
      <c r="C7" s="12">
        <f>SUM(C4:C6)</f>
        <v>470</v>
      </c>
      <c r="D7" s="20">
        <f>C7/B7</f>
        <v>0.35285285285285284</v>
      </c>
      <c r="E7" s="13">
        <f>SUM(E4:E6)</f>
        <v>21.548528689999998</v>
      </c>
      <c r="F7" s="13">
        <f>SUM(F4:F6)</f>
        <v>10.56286461</v>
      </c>
      <c r="G7" s="21">
        <f>F7/E7</f>
        <v>0.49018959771958337</v>
      </c>
    </row>
    <row r="8" spans="1:7" s="1" customFormat="1" ht="23.25" customHeight="1" x14ac:dyDescent="0.2">
      <c r="A8" s="22" t="s">
        <v>12</v>
      </c>
      <c r="B8" s="23"/>
      <c r="C8" s="23"/>
      <c r="D8" s="24"/>
      <c r="E8" s="25"/>
      <c r="F8" s="25"/>
      <c r="G8" s="24"/>
    </row>
    <row r="9" spans="1:7" s="1" customFormat="1" ht="179.25" customHeight="1" x14ac:dyDescent="0.2">
      <c r="A9" s="60" t="s">
        <v>31</v>
      </c>
      <c r="B9" s="60"/>
      <c r="C9" s="60"/>
      <c r="D9" s="60"/>
      <c r="E9" s="60"/>
      <c r="F9" s="60"/>
      <c r="G9" s="60"/>
    </row>
    <row r="11" spans="1:7" x14ac:dyDescent="0.2">
      <c r="B11" s="15"/>
      <c r="C11" s="15"/>
      <c r="D11" s="15"/>
      <c r="E11" s="15"/>
    </row>
    <row r="12" spans="1:7" x14ac:dyDescent="0.2">
      <c r="B12" s="15"/>
      <c r="C12" s="15"/>
      <c r="D12" s="15"/>
      <c r="E12" s="15"/>
    </row>
    <row r="13" spans="1:7" x14ac:dyDescent="0.2">
      <c r="B13" s="27"/>
      <c r="C13" s="15"/>
      <c r="D13" s="15"/>
      <c r="E13" s="15"/>
    </row>
    <row r="14" spans="1:7" x14ac:dyDescent="0.2">
      <c r="B14" s="16"/>
      <c r="C14" s="28"/>
    </row>
  </sheetData>
  <mergeCells count="2">
    <mergeCell ref="A1:G1"/>
    <mergeCell ref="A9:G9"/>
  </mergeCells>
  <phoneticPr fontId="4" type="noConversion"/>
  <printOptions horizontalCentered="1"/>
  <pageMargins left="0.82677165354330717" right="0.70866141732283472" top="0.35433070866141736" bottom="0.74803149606299213" header="0.31496062992125984" footer="0.31496062992125984"/>
  <pageSetup paperSize="9" scale="8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97B54-8656-4CCC-880A-B165A2225BF9}">
  <sheetPr>
    <pageSetUpPr fitToPage="1"/>
  </sheetPr>
  <dimension ref="A1:G14"/>
  <sheetViews>
    <sheetView workbookViewId="0">
      <selection activeCell="A9" sqref="A9:G9"/>
    </sheetView>
  </sheetViews>
  <sheetFormatPr defaultRowHeight="12.75" x14ac:dyDescent="0.2"/>
  <cols>
    <col min="1" max="1" width="14.7109375" style="14" customWidth="1"/>
    <col min="2" max="2" width="19.7109375" style="14" customWidth="1"/>
    <col min="3" max="5" width="23.28515625" style="14" customWidth="1"/>
    <col min="6" max="6" width="21.28515625" style="14" customWidth="1"/>
    <col min="7" max="7" width="21.85546875" style="14" customWidth="1"/>
  </cols>
  <sheetData>
    <row r="1" spans="1:7" s="1" customFormat="1" ht="48" customHeight="1" x14ac:dyDescent="0.2">
      <c r="A1" s="59" t="s">
        <v>21</v>
      </c>
      <c r="B1" s="59"/>
      <c r="C1" s="59"/>
      <c r="D1" s="59"/>
      <c r="E1" s="59"/>
      <c r="F1" s="59"/>
      <c r="G1" s="59"/>
    </row>
    <row r="2" spans="1:7" s="1" customFormat="1" ht="26.25" customHeight="1" thickBot="1" x14ac:dyDescent="0.25">
      <c r="A2" s="17"/>
      <c r="B2" s="17"/>
      <c r="C2" s="17"/>
      <c r="D2" s="17"/>
      <c r="E2" s="17"/>
      <c r="F2" s="17"/>
      <c r="G2" s="18" t="s">
        <v>19</v>
      </c>
    </row>
    <row r="3" spans="1:7" s="5" customFormat="1" ht="92.25" customHeight="1" x14ac:dyDescent="0.2">
      <c r="A3" s="2" t="s">
        <v>22</v>
      </c>
      <c r="B3" s="3" t="s">
        <v>23</v>
      </c>
      <c r="C3" s="3" t="s">
        <v>24</v>
      </c>
      <c r="D3" s="3" t="s">
        <v>25</v>
      </c>
      <c r="E3" s="3" t="s">
        <v>26</v>
      </c>
      <c r="F3" s="3" t="s">
        <v>27</v>
      </c>
      <c r="G3" s="4" t="s">
        <v>28</v>
      </c>
    </row>
    <row r="4" spans="1:7" s="1" customFormat="1" ht="39" customHeight="1" x14ac:dyDescent="0.2">
      <c r="A4" s="6" t="s">
        <v>2</v>
      </c>
      <c r="B4" s="7">
        <v>426</v>
      </c>
      <c r="C4" s="7">
        <v>180</v>
      </c>
      <c r="D4" s="8">
        <f>C4/B4</f>
        <v>0.42253521126760563</v>
      </c>
      <c r="E4" s="9">
        <v>4.82</v>
      </c>
      <c r="F4" s="9">
        <v>1.88</v>
      </c>
      <c r="G4" s="10">
        <f>F4/E4</f>
        <v>0.39004149377593356</v>
      </c>
    </row>
    <row r="5" spans="1:7" s="1" customFormat="1" ht="39" customHeight="1" x14ac:dyDescent="0.2">
      <c r="A5" s="6" t="s">
        <v>3</v>
      </c>
      <c r="B5" s="7">
        <v>344</v>
      </c>
      <c r="C5" s="7">
        <v>121</v>
      </c>
      <c r="D5" s="8">
        <f>C5/B5</f>
        <v>0.35174418604651164</v>
      </c>
      <c r="E5" s="9">
        <v>6.34</v>
      </c>
      <c r="F5" s="9">
        <v>5.24</v>
      </c>
      <c r="G5" s="10">
        <f>F5/E5</f>
        <v>0.82649842271293383</v>
      </c>
    </row>
    <row r="6" spans="1:7" s="1" customFormat="1" ht="39" customHeight="1" x14ac:dyDescent="0.2">
      <c r="A6" s="6" t="s">
        <v>4</v>
      </c>
      <c r="B6" s="7">
        <v>749</v>
      </c>
      <c r="C6" s="7">
        <v>339</v>
      </c>
      <c r="D6" s="8">
        <f>C6/B6</f>
        <v>0.45260347129506007</v>
      </c>
      <c r="E6" s="9">
        <v>9.7899999999999991</v>
      </c>
      <c r="F6" s="9">
        <v>3.11</v>
      </c>
      <c r="G6" s="10">
        <f>F6/E6</f>
        <v>0.31767109295199186</v>
      </c>
    </row>
    <row r="7" spans="1:7" s="1" customFormat="1" ht="39" customHeight="1" thickBot="1" x14ac:dyDescent="0.25">
      <c r="A7" s="11" t="s">
        <v>29</v>
      </c>
      <c r="B7" s="12">
        <f>SUM(B4:B6)</f>
        <v>1519</v>
      </c>
      <c r="C7" s="12">
        <f>SUM(C4:C6)</f>
        <v>640</v>
      </c>
      <c r="D7" s="20">
        <f>C7/B7</f>
        <v>0.42132982225148125</v>
      </c>
      <c r="E7" s="13">
        <f>SUM(E4:E6)</f>
        <v>20.95</v>
      </c>
      <c r="F7" s="13">
        <f>SUM(F4:F6)</f>
        <v>10.23</v>
      </c>
      <c r="G7" s="21">
        <f>F7/E7</f>
        <v>0.48830548926014322</v>
      </c>
    </row>
    <row r="8" spans="1:7" s="1" customFormat="1" ht="23.25" customHeight="1" x14ac:dyDescent="0.2">
      <c r="A8" s="22" t="s">
        <v>20</v>
      </c>
      <c r="B8" s="23"/>
      <c r="C8" s="23"/>
      <c r="D8" s="24"/>
      <c r="E8" s="25"/>
      <c r="F8" s="25"/>
      <c r="G8" s="24"/>
    </row>
    <row r="9" spans="1:7" s="1" customFormat="1" ht="179.25" customHeight="1" x14ac:dyDescent="0.2">
      <c r="A9" s="60" t="s">
        <v>33</v>
      </c>
      <c r="B9" s="60"/>
      <c r="C9" s="60"/>
      <c r="D9" s="60"/>
      <c r="E9" s="60"/>
      <c r="F9" s="60"/>
      <c r="G9" s="60"/>
    </row>
    <row r="11" spans="1:7" x14ac:dyDescent="0.2">
      <c r="B11" s="15"/>
      <c r="C11" s="15"/>
      <c r="D11" s="15"/>
      <c r="E11" s="15"/>
    </row>
    <row r="12" spans="1:7" x14ac:dyDescent="0.2">
      <c r="B12" s="15"/>
      <c r="C12" s="15"/>
      <c r="D12" s="15"/>
      <c r="E12" s="15"/>
    </row>
    <row r="13" spans="1:7" x14ac:dyDescent="0.2">
      <c r="B13" s="15"/>
      <c r="C13" s="15"/>
      <c r="D13" s="15"/>
      <c r="E13" s="15"/>
    </row>
    <row r="14" spans="1:7" x14ac:dyDescent="0.2">
      <c r="B14" s="16"/>
      <c r="C14" s="16"/>
    </row>
  </sheetData>
  <mergeCells count="2">
    <mergeCell ref="A1:G1"/>
    <mergeCell ref="A9:G9"/>
  </mergeCells>
  <phoneticPr fontId="4" type="noConversion"/>
  <printOptions horizontalCentered="1"/>
  <pageMargins left="0.82677165354330717" right="0.70866141732283472" top="0.35433070866141736" bottom="0.74803149606299213" header="0.31496062992125984" footer="0.31496062992125984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E6E43-6CD8-4D44-893F-9E229DB12772}">
  <sheetPr>
    <tabColor rgb="FFCCFFCC"/>
  </sheetPr>
  <dimension ref="A1:G14"/>
  <sheetViews>
    <sheetView zoomScaleNormal="100" workbookViewId="0">
      <selection activeCell="C13" sqref="C13"/>
    </sheetView>
  </sheetViews>
  <sheetFormatPr defaultRowHeight="12.75" x14ac:dyDescent="0.2"/>
  <cols>
    <col min="1" max="1" width="14.7109375" style="14" customWidth="1"/>
    <col min="2" max="2" width="19.7109375" style="14" customWidth="1"/>
    <col min="3" max="5" width="23.28515625" style="14" customWidth="1"/>
    <col min="6" max="6" width="21.28515625" style="14" customWidth="1"/>
    <col min="7" max="7" width="21.85546875" style="14" customWidth="1"/>
    <col min="8" max="16384" width="9.140625" style="14"/>
  </cols>
  <sheetData>
    <row r="1" spans="1:7" s="1" customFormat="1" ht="48" customHeight="1" x14ac:dyDescent="0.2">
      <c r="A1" s="59" t="s">
        <v>17</v>
      </c>
      <c r="B1" s="59"/>
      <c r="C1" s="59"/>
      <c r="D1" s="59"/>
      <c r="E1" s="59"/>
      <c r="F1" s="59"/>
      <c r="G1" s="59"/>
    </row>
    <row r="2" spans="1:7" s="1" customFormat="1" ht="26.25" customHeight="1" thickBot="1" x14ac:dyDescent="0.25">
      <c r="A2" s="17"/>
      <c r="B2" s="17"/>
      <c r="C2" s="17"/>
      <c r="D2" s="17"/>
      <c r="E2" s="17"/>
      <c r="F2" s="17"/>
      <c r="G2" s="18" t="s">
        <v>15</v>
      </c>
    </row>
    <row r="3" spans="1:7" s="5" customFormat="1" ht="92.25" customHeight="1" x14ac:dyDescent="0.2">
      <c r="A3" s="2" t="s">
        <v>1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4" t="s">
        <v>11</v>
      </c>
    </row>
    <row r="4" spans="1:7" s="1" customFormat="1" ht="39" customHeight="1" x14ac:dyDescent="0.2">
      <c r="A4" s="6" t="s">
        <v>2</v>
      </c>
      <c r="B4" s="7">
        <v>654</v>
      </c>
      <c r="C4" s="7">
        <v>267</v>
      </c>
      <c r="D4" s="8">
        <f>C4/B4</f>
        <v>0.40825688073394495</v>
      </c>
      <c r="E4" s="9">
        <v>7.99707905</v>
      </c>
      <c r="F4" s="9">
        <v>3.7801755699999999</v>
      </c>
      <c r="G4" s="10">
        <f>F4/E4</f>
        <v>0.47269453588807525</v>
      </c>
    </row>
    <row r="5" spans="1:7" s="1" customFormat="1" ht="39" customHeight="1" x14ac:dyDescent="0.2">
      <c r="A5" s="6" t="s">
        <v>3</v>
      </c>
      <c r="B5" s="7">
        <v>649</v>
      </c>
      <c r="C5" s="7">
        <v>293</v>
      </c>
      <c r="D5" s="8">
        <f>C5/B5</f>
        <v>0.45146379044684132</v>
      </c>
      <c r="E5" s="9">
        <v>3.23535679</v>
      </c>
      <c r="F5" s="9">
        <v>1.6490155500000001</v>
      </c>
      <c r="G5" s="10">
        <f>F5/E5</f>
        <v>0.50968584209842283</v>
      </c>
    </row>
    <row r="6" spans="1:7" s="1" customFormat="1" ht="39" customHeight="1" x14ac:dyDescent="0.2">
      <c r="A6" s="6" t="s">
        <v>4</v>
      </c>
      <c r="B6" s="7">
        <v>912</v>
      </c>
      <c r="C6" s="7">
        <v>376</v>
      </c>
      <c r="D6" s="8">
        <f>C6/B6</f>
        <v>0.41228070175438597</v>
      </c>
      <c r="E6" s="9">
        <v>10.027868720000001</v>
      </c>
      <c r="F6" s="9">
        <v>3.1812904799999999</v>
      </c>
      <c r="G6" s="10">
        <f>F6/E6</f>
        <v>0.3172449269958133</v>
      </c>
    </row>
    <row r="7" spans="1:7" s="1" customFormat="1" ht="39" customHeight="1" thickBot="1" x14ac:dyDescent="0.25">
      <c r="A7" s="11" t="s">
        <v>5</v>
      </c>
      <c r="B7" s="12">
        <f>SUM(B4:B6)</f>
        <v>2215</v>
      </c>
      <c r="C7" s="12">
        <f>SUM(C4:C6)</f>
        <v>936</v>
      </c>
      <c r="D7" s="20">
        <f>C7/B7</f>
        <v>0.42257336343115126</v>
      </c>
      <c r="E7" s="13">
        <f>SUM(E4:E6)</f>
        <v>21.260304560000002</v>
      </c>
      <c r="F7" s="13">
        <f>SUM(F4:F6)</f>
        <v>8.6104816</v>
      </c>
      <c r="G7" s="21">
        <f>F7/E7</f>
        <v>0.40500273999837749</v>
      </c>
    </row>
    <row r="8" spans="1:7" s="1" customFormat="1" ht="23.25" customHeight="1" x14ac:dyDescent="0.2">
      <c r="A8" s="22" t="s">
        <v>12</v>
      </c>
      <c r="B8" s="23"/>
      <c r="C8" s="23"/>
      <c r="D8" s="24"/>
      <c r="E8" s="25"/>
      <c r="F8" s="25"/>
      <c r="G8" s="24"/>
    </row>
    <row r="9" spans="1:7" s="1" customFormat="1" ht="179.25" customHeight="1" x14ac:dyDescent="0.2">
      <c r="A9" s="60" t="s">
        <v>16</v>
      </c>
      <c r="B9" s="60"/>
      <c r="C9" s="60"/>
      <c r="D9" s="60"/>
      <c r="E9" s="60"/>
      <c r="F9" s="60"/>
      <c r="G9" s="60"/>
    </row>
    <row r="11" spans="1:7" x14ac:dyDescent="0.2">
      <c r="B11" s="15"/>
      <c r="C11" s="15"/>
      <c r="D11" s="15"/>
      <c r="E11" s="15"/>
    </row>
    <row r="12" spans="1:7" x14ac:dyDescent="0.2">
      <c r="B12" s="15"/>
      <c r="C12" s="15"/>
      <c r="D12" s="15"/>
      <c r="E12" s="15"/>
    </row>
    <row r="13" spans="1:7" x14ac:dyDescent="0.2">
      <c r="B13" s="15"/>
      <c r="C13" s="26"/>
      <c r="D13" s="15"/>
      <c r="E13" s="15"/>
    </row>
    <row r="14" spans="1:7" x14ac:dyDescent="0.2">
      <c r="B14" s="16"/>
      <c r="C14" s="16"/>
    </row>
  </sheetData>
  <mergeCells count="2">
    <mergeCell ref="A1:G1"/>
    <mergeCell ref="A9:G9"/>
  </mergeCells>
  <phoneticPr fontId="4" type="noConversion"/>
  <printOptions horizontalCentered="1"/>
  <pageMargins left="0.17" right="0" top="0.46" bottom="0.98425196850393704" header="0.39370078740157483" footer="0.39370078740157483"/>
  <pageSetup scale="8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8BFE4-35A0-4EE3-81F3-97FC973B4F02}">
  <sheetPr>
    <tabColor rgb="FFCCFFCC"/>
  </sheetPr>
  <dimension ref="A1:G9"/>
  <sheetViews>
    <sheetView zoomScaleNormal="100" workbookViewId="0">
      <selection activeCell="A9" sqref="A9:G9"/>
    </sheetView>
  </sheetViews>
  <sheetFormatPr defaultRowHeight="12.75" x14ac:dyDescent="0.2"/>
  <cols>
    <col min="1" max="1" width="14.7109375" style="14" customWidth="1"/>
    <col min="2" max="2" width="19.7109375" style="14" customWidth="1"/>
    <col min="3" max="5" width="23.28515625" style="14" customWidth="1"/>
    <col min="6" max="6" width="21.28515625" style="14" customWidth="1"/>
    <col min="7" max="7" width="21.85546875" style="14" customWidth="1"/>
    <col min="8" max="16384" width="9.140625" style="14"/>
  </cols>
  <sheetData>
    <row r="1" spans="1:7" s="1" customFormat="1" ht="48" customHeight="1" x14ac:dyDescent="0.2">
      <c r="A1" s="59" t="s">
        <v>18</v>
      </c>
      <c r="B1" s="59"/>
      <c r="C1" s="59"/>
      <c r="D1" s="59"/>
      <c r="E1" s="59"/>
      <c r="F1" s="59"/>
      <c r="G1" s="59"/>
    </row>
    <row r="2" spans="1:7" s="1" customFormat="1" ht="26.25" customHeight="1" thickBot="1" x14ac:dyDescent="0.25">
      <c r="A2" s="17"/>
      <c r="B2" s="17"/>
      <c r="C2" s="17"/>
      <c r="D2" s="17"/>
      <c r="E2" s="17"/>
      <c r="F2" s="17"/>
      <c r="G2" s="18" t="s">
        <v>15</v>
      </c>
    </row>
    <row r="3" spans="1:7" s="5" customFormat="1" ht="92.25" customHeight="1" x14ac:dyDescent="0.2">
      <c r="A3" s="2" t="s">
        <v>1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4" t="s">
        <v>11</v>
      </c>
    </row>
    <row r="4" spans="1:7" s="1" customFormat="1" ht="39" customHeight="1" x14ac:dyDescent="0.2">
      <c r="A4" s="6" t="s">
        <v>2</v>
      </c>
      <c r="B4" s="7">
        <v>823</v>
      </c>
      <c r="C4" s="7">
        <v>349</v>
      </c>
      <c r="D4" s="8">
        <f>C4/B4</f>
        <v>0.42405832320777642</v>
      </c>
      <c r="E4" s="9">
        <v>9.9372704299999999</v>
      </c>
      <c r="F4" s="9">
        <v>4.4459856699999998</v>
      </c>
      <c r="G4" s="10">
        <f>F4/E4</f>
        <v>0.44740512007984068</v>
      </c>
    </row>
    <row r="5" spans="1:7" s="1" customFormat="1" ht="39" customHeight="1" x14ac:dyDescent="0.2">
      <c r="A5" s="6" t="s">
        <v>3</v>
      </c>
      <c r="B5" s="7">
        <v>664</v>
      </c>
      <c r="C5" s="7">
        <v>282</v>
      </c>
      <c r="D5" s="8">
        <f>C5/B5</f>
        <v>0.4246987951807229</v>
      </c>
      <c r="E5" s="9">
        <v>5.9496244000000003</v>
      </c>
      <c r="F5" s="9">
        <v>4.1845587200000001</v>
      </c>
      <c r="G5" s="10">
        <f>F5/E5</f>
        <v>0.70333157837661142</v>
      </c>
    </row>
    <row r="6" spans="1:7" s="1" customFormat="1" ht="39" customHeight="1" x14ac:dyDescent="0.2">
      <c r="A6" s="6" t="s">
        <v>4</v>
      </c>
      <c r="B6" s="7">
        <v>916</v>
      </c>
      <c r="C6" s="7">
        <v>428</v>
      </c>
      <c r="D6" s="8">
        <f>C6/B6</f>
        <v>0.46724890829694321</v>
      </c>
      <c r="E6" s="9">
        <v>8.9036929699999998</v>
      </c>
      <c r="F6" s="9">
        <v>3.2876235299999998</v>
      </c>
      <c r="G6" s="10">
        <f>F6/E6</f>
        <v>0.3692426885200647</v>
      </c>
    </row>
    <row r="7" spans="1:7" s="1" customFormat="1" ht="39" customHeight="1" thickBot="1" x14ac:dyDescent="0.25">
      <c r="A7" s="11" t="s">
        <v>5</v>
      </c>
      <c r="B7" s="12">
        <f>SUM(B4:B6)</f>
        <v>2403</v>
      </c>
      <c r="C7" s="12">
        <f>SUM(C4:C6)</f>
        <v>1059</v>
      </c>
      <c r="D7" s="20">
        <f>C7/B7</f>
        <v>0.44069912609238454</v>
      </c>
      <c r="E7" s="13">
        <f>SUM(E4:E6)</f>
        <v>24.790587799999997</v>
      </c>
      <c r="F7" s="13">
        <f>SUM(F4:F6)</f>
        <v>11.91816792</v>
      </c>
      <c r="G7" s="21">
        <f>F7/E7</f>
        <v>0.48075374477405497</v>
      </c>
    </row>
    <row r="8" spans="1:7" s="1" customFormat="1" ht="23.25" customHeight="1" x14ac:dyDescent="0.2">
      <c r="A8" s="22" t="s">
        <v>12</v>
      </c>
      <c r="B8" s="23"/>
      <c r="C8" s="23"/>
      <c r="D8" s="24"/>
      <c r="E8" s="25"/>
      <c r="F8" s="25"/>
      <c r="G8" s="24"/>
    </row>
    <row r="9" spans="1:7" s="1" customFormat="1" ht="179.25" customHeight="1" x14ac:dyDescent="0.2">
      <c r="A9" s="60" t="s">
        <v>13</v>
      </c>
      <c r="B9" s="60"/>
      <c r="C9" s="60"/>
      <c r="D9" s="60"/>
      <c r="E9" s="60"/>
      <c r="F9" s="60"/>
      <c r="G9" s="60"/>
    </row>
  </sheetData>
  <mergeCells count="2">
    <mergeCell ref="A1:G1"/>
    <mergeCell ref="A9:G9"/>
  </mergeCells>
  <phoneticPr fontId="4" type="noConversion"/>
  <printOptions horizontalCentered="1"/>
  <pageMargins left="0" right="0" top="0.46" bottom="0.98425196850393704" header="0.39370078740157483" footer="0.39370078740157483"/>
  <pageSetup scale="8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E47B4-A973-41F2-9DEF-97D180FEF3FA}">
  <sheetPr>
    <tabColor rgb="FFCCFFCC"/>
  </sheetPr>
  <dimension ref="A1:H14"/>
  <sheetViews>
    <sheetView zoomScaleNormal="100" workbookViewId="0">
      <selection activeCell="C15" sqref="C15"/>
    </sheetView>
  </sheetViews>
  <sheetFormatPr defaultRowHeight="12.75" x14ac:dyDescent="0.2"/>
  <cols>
    <col min="1" max="1" width="14.7109375" style="14" customWidth="1"/>
    <col min="2" max="2" width="19.7109375" style="14" customWidth="1"/>
    <col min="3" max="5" width="23.28515625" style="14" customWidth="1"/>
    <col min="6" max="6" width="21.28515625" style="14" customWidth="1"/>
    <col min="7" max="7" width="21.85546875" style="14" customWidth="1"/>
    <col min="8" max="16384" width="9.140625" style="14"/>
  </cols>
  <sheetData>
    <row r="1" spans="1:8" s="1" customFormat="1" ht="48" customHeight="1" x14ac:dyDescent="0.2">
      <c r="A1" s="59" t="s">
        <v>0</v>
      </c>
      <c r="B1" s="59"/>
      <c r="C1" s="59"/>
      <c r="D1" s="59"/>
      <c r="E1" s="59"/>
      <c r="F1" s="59"/>
      <c r="G1" s="59"/>
    </row>
    <row r="2" spans="1:8" s="1" customFormat="1" ht="26.25" customHeight="1" thickBot="1" x14ac:dyDescent="0.25">
      <c r="A2" s="17"/>
      <c r="B2" s="17"/>
      <c r="C2" s="17"/>
      <c r="D2" s="17"/>
      <c r="E2" s="17"/>
      <c r="F2" s="17"/>
      <c r="G2" s="18" t="s">
        <v>15</v>
      </c>
    </row>
    <row r="3" spans="1:8" s="5" customFormat="1" ht="92.25" customHeight="1" x14ac:dyDescent="0.2">
      <c r="A3" s="2" t="s">
        <v>1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4" t="s">
        <v>11</v>
      </c>
    </row>
    <row r="4" spans="1:8" s="1" customFormat="1" ht="39" customHeight="1" x14ac:dyDescent="0.2">
      <c r="A4" s="6" t="s">
        <v>2</v>
      </c>
      <c r="B4" s="7">
        <v>1091</v>
      </c>
      <c r="C4" s="7">
        <v>386</v>
      </c>
      <c r="D4" s="8">
        <f>C4/B4</f>
        <v>0.35380384967919343</v>
      </c>
      <c r="E4" s="9">
        <v>12.320388400000001</v>
      </c>
      <c r="F4" s="9">
        <v>3.8993510599999999</v>
      </c>
      <c r="G4" s="10">
        <f>F4/E4</f>
        <v>0.31649579001908734</v>
      </c>
    </row>
    <row r="5" spans="1:8" s="1" customFormat="1" ht="39" customHeight="1" x14ac:dyDescent="0.2">
      <c r="A5" s="6" t="s">
        <v>3</v>
      </c>
      <c r="B5" s="7">
        <v>779</v>
      </c>
      <c r="C5" s="7">
        <v>310</v>
      </c>
      <c r="D5" s="8">
        <f>C5/B5</f>
        <v>0.39794608472400511</v>
      </c>
      <c r="E5" s="9">
        <v>3.76685677</v>
      </c>
      <c r="F5" s="9">
        <v>1.75598706</v>
      </c>
      <c r="G5" s="10">
        <f>F5/E5</f>
        <v>0.46616772742330737</v>
      </c>
    </row>
    <row r="6" spans="1:8" s="1" customFormat="1" ht="39" customHeight="1" x14ac:dyDescent="0.2">
      <c r="A6" s="6" t="s">
        <v>4</v>
      </c>
      <c r="B6" s="7">
        <v>1080</v>
      </c>
      <c r="C6" s="7">
        <v>380</v>
      </c>
      <c r="D6" s="8">
        <f>C6/B6</f>
        <v>0.35185185185185186</v>
      </c>
      <c r="E6" s="9">
        <v>12.743424689999999</v>
      </c>
      <c r="F6" s="9">
        <v>3.45151319</v>
      </c>
      <c r="G6" s="10">
        <f>F6/E6</f>
        <v>0.27084659531973898</v>
      </c>
    </row>
    <row r="7" spans="1:8" s="1" customFormat="1" ht="39" customHeight="1" thickBot="1" x14ac:dyDescent="0.25">
      <c r="A7" s="11" t="s">
        <v>5</v>
      </c>
      <c r="B7" s="12">
        <f>SUM(B4:B6)</f>
        <v>2950</v>
      </c>
      <c r="C7" s="12">
        <f>SUM(C4:C6)</f>
        <v>1076</v>
      </c>
      <c r="D7" s="20">
        <f>C7/B7</f>
        <v>0.36474576271186443</v>
      </c>
      <c r="E7" s="13">
        <f>SUM(E4:E6)</f>
        <v>28.83066986</v>
      </c>
      <c r="F7" s="13">
        <f>SUM(F4:F6)</f>
        <v>9.1068513099999997</v>
      </c>
      <c r="G7" s="21">
        <f>F7/E7</f>
        <v>0.31587373287621556</v>
      </c>
    </row>
    <row r="8" spans="1:8" s="1" customFormat="1" ht="23.25" customHeight="1" x14ac:dyDescent="0.2">
      <c r="A8" s="22" t="s">
        <v>12</v>
      </c>
      <c r="B8" s="23"/>
      <c r="C8" s="23"/>
      <c r="D8" s="24"/>
      <c r="E8" s="25"/>
      <c r="F8" s="25"/>
      <c r="G8" s="24"/>
    </row>
    <row r="9" spans="1:8" s="1" customFormat="1" ht="142.5" customHeight="1" x14ac:dyDescent="0.2">
      <c r="A9" s="60" t="s">
        <v>14</v>
      </c>
      <c r="B9" s="60"/>
      <c r="C9" s="60"/>
      <c r="D9" s="60"/>
      <c r="E9" s="60"/>
      <c r="F9" s="60"/>
      <c r="G9" s="60"/>
      <c r="H9" s="19"/>
    </row>
    <row r="11" spans="1:8" x14ac:dyDescent="0.2">
      <c r="B11" s="15"/>
      <c r="C11" s="15"/>
      <c r="D11" s="15"/>
      <c r="E11" s="15"/>
    </row>
    <row r="12" spans="1:8" x14ac:dyDescent="0.2">
      <c r="B12" s="15"/>
      <c r="C12" s="15"/>
      <c r="D12" s="15"/>
      <c r="E12" s="15"/>
    </row>
    <row r="13" spans="1:8" x14ac:dyDescent="0.2">
      <c r="B13" s="15"/>
      <c r="C13" s="15"/>
      <c r="D13" s="15"/>
      <c r="E13" s="15"/>
    </row>
    <row r="14" spans="1:8" x14ac:dyDescent="0.2">
      <c r="B14" s="16"/>
      <c r="C14" s="16"/>
    </row>
  </sheetData>
  <mergeCells count="2">
    <mergeCell ref="A1:G1"/>
    <mergeCell ref="A9:G9"/>
  </mergeCells>
  <phoneticPr fontId="4" type="noConversion"/>
  <printOptions horizontalCentered="1"/>
  <pageMargins left="0" right="0" top="0.46" bottom="0.98425196850393704" header="0.39370078740157483" footer="0.39370078740157483"/>
  <pageSetup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11</vt:i4>
      </vt:variant>
      <vt:variant>
        <vt:lpstr>具名範圍</vt:lpstr>
      </vt:variant>
      <vt:variant>
        <vt:i4>7</vt:i4>
      </vt:variant>
    </vt:vector>
  </HeadingPairs>
  <TitlesOfParts>
    <vt:vector size="18" baseType="lpstr">
      <vt:lpstr>114年</vt:lpstr>
      <vt:lpstr>114年附表1</vt:lpstr>
      <vt:lpstr>113年</vt:lpstr>
      <vt:lpstr>113年附表1</vt:lpstr>
      <vt:lpstr>112年</vt:lpstr>
      <vt:lpstr>111年 </vt:lpstr>
      <vt:lpstr>110年</vt:lpstr>
      <vt:lpstr>109年</vt:lpstr>
      <vt:lpstr>108年</vt:lpstr>
      <vt:lpstr>107年</vt:lpstr>
      <vt:lpstr>106年</vt:lpstr>
      <vt:lpstr>'106年'!Print_Area</vt:lpstr>
      <vt:lpstr>'107年'!Print_Area</vt:lpstr>
      <vt:lpstr>'108年'!Print_Area</vt:lpstr>
      <vt:lpstr>'113年'!Print_Area</vt:lpstr>
      <vt:lpstr>'113年附表1'!Print_Area</vt:lpstr>
      <vt:lpstr>'114年'!Print_Area</vt:lpstr>
      <vt:lpstr>'114年附表1'!Print_Area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鍾佩真</dc:creator>
  <cp:lastModifiedBy>主計室-黃柳諭(liuyuh0108)</cp:lastModifiedBy>
  <cp:lastPrinted>2026-04-01T07:39:56Z</cp:lastPrinted>
  <dcterms:created xsi:type="dcterms:W3CDTF">2018-10-15T03:52:54Z</dcterms:created>
  <dcterms:modified xsi:type="dcterms:W3CDTF">2026-04-07T06:46:23Z</dcterms:modified>
</cp:coreProperties>
</file>