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D:\思亭(1120822後)\8.兩公約、性別相關\01_性別平等\02_性別平等專案小組\114年\第一次會議_1140529\1140506_會議資料\附件4_統計資料\更新全球資訊網\"/>
    </mc:Choice>
  </mc:AlternateContent>
  <xr:revisionPtr revIDLastSave="0" documentId="13_ncr:1_{665F9F7E-7DBE-4B8C-ABFC-14FD1CD9C5F8}" xr6:coauthVersionLast="47" xr6:coauthVersionMax="47" xr10:uidLastSave="{00000000-0000-0000-0000-000000000000}"/>
  <bookViews>
    <workbookView xWindow="840" yWindow="0" windowWidth="27960" windowHeight="15600" tabRatio="772" xr2:uid="{D76DC470-591E-406B-9AF1-5CED940D413A}"/>
  </bookViews>
  <sheets>
    <sheet name="113年" sheetId="21" r:id="rId1"/>
    <sheet name="113年附表(縣市別)" sheetId="22" r:id="rId2"/>
    <sheet name="112年" sheetId="20" r:id="rId3"/>
    <sheet name="111年" sheetId="18" r:id="rId4"/>
    <sheet name="110年" sheetId="17" r:id="rId5"/>
    <sheet name="109年" sheetId="16" r:id="rId6"/>
    <sheet name="108年" sheetId="10" r:id="rId7"/>
    <sheet name="107年" sheetId="11" r:id="rId8"/>
    <sheet name="106年" sheetId="9" r:id="rId9"/>
    <sheet name="105年" sheetId="12" r:id="rId10"/>
    <sheet name="104年" sheetId="13" r:id="rId11"/>
    <sheet name="103年" sheetId="14" r:id="rId12"/>
    <sheet name="102年(5月17日-12月31日)" sheetId="15" r:id="rId13"/>
  </sheets>
  <definedNames>
    <definedName name="_xlnm.Print_Area" localSheetId="12">'102年(5月17日-12月31日)'!$A$1:$O$10</definedName>
    <definedName name="_xlnm.Print_Area" localSheetId="11">'103年'!$A$1:$O$9</definedName>
    <definedName name="_xlnm.Print_Area" localSheetId="10">'104年'!$A$1:$O$9</definedName>
    <definedName name="_xlnm.Print_Area" localSheetId="9">'105年'!$A$1:$O$9</definedName>
    <definedName name="_xlnm.Print_Area" localSheetId="8">'106年'!$A$1:$O$10</definedName>
    <definedName name="_xlnm.Print_Area" localSheetId="7">'107年'!$A$1:$O$10</definedName>
    <definedName name="_xlnm.Print_Area" localSheetId="6">'108年'!$A$1:$O$9</definedName>
    <definedName name="_xlnm.Print_Area" localSheetId="3">'111年'!$A$1:$O$10</definedName>
    <definedName name="_xlnm.Print_Area" localSheetId="2">'112年'!$A$1:$O$10</definedName>
    <definedName name="_xlnm.Print_Area" localSheetId="0">'113年'!$A$1:$O$10</definedName>
    <definedName name="_xlnm.Print_Area" localSheetId="1">'113年附表(縣市別)'!$A$1:$M$28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22" l="1"/>
  <c r="L27" i="22" s="1"/>
  <c r="J5" i="22"/>
  <c r="J27" i="22" s="1"/>
  <c r="H5" i="22"/>
  <c r="H27" i="22" s="1"/>
  <c r="F5" i="22"/>
  <c r="D5" i="22"/>
  <c r="B5" i="22"/>
  <c r="M27" i="22" l="1"/>
  <c r="M26" i="22"/>
  <c r="M24" i="22"/>
  <c r="M22" i="22"/>
  <c r="M20" i="22"/>
  <c r="M18" i="22"/>
  <c r="M16" i="22"/>
  <c r="M14" i="22"/>
  <c r="M12" i="22"/>
  <c r="M10" i="22"/>
  <c r="M8" i="22"/>
  <c r="M6" i="22"/>
  <c r="M25" i="22"/>
  <c r="M23" i="22"/>
  <c r="M21" i="22"/>
  <c r="M19" i="22"/>
  <c r="M17" i="22"/>
  <c r="M15" i="22"/>
  <c r="M13" i="22"/>
  <c r="M11" i="22"/>
  <c r="M9" i="22"/>
  <c r="M7" i="22"/>
  <c r="C5" i="22"/>
  <c r="I26" i="22"/>
  <c r="I24" i="22"/>
  <c r="I22" i="22"/>
  <c r="I20" i="22"/>
  <c r="I18" i="22"/>
  <c r="I16" i="22"/>
  <c r="I14" i="22"/>
  <c r="I12" i="22"/>
  <c r="I10" i="22"/>
  <c r="I8" i="22"/>
  <c r="I6" i="22"/>
  <c r="I27" i="22"/>
  <c r="I25" i="22"/>
  <c r="I23" i="22"/>
  <c r="I21" i="22"/>
  <c r="I19" i="22"/>
  <c r="I17" i="22"/>
  <c r="I15" i="22"/>
  <c r="I13" i="22"/>
  <c r="I11" i="22"/>
  <c r="I9" i="22"/>
  <c r="I7" i="22"/>
  <c r="K26" i="22"/>
  <c r="K24" i="22"/>
  <c r="K22" i="22"/>
  <c r="K20" i="22"/>
  <c r="K18" i="22"/>
  <c r="K16" i="22"/>
  <c r="K14" i="22"/>
  <c r="K12" i="22"/>
  <c r="K10" i="22"/>
  <c r="K8" i="22"/>
  <c r="K6" i="22"/>
  <c r="K27" i="22"/>
  <c r="K25" i="22"/>
  <c r="K23" i="22"/>
  <c r="K21" i="22"/>
  <c r="K19" i="22"/>
  <c r="K17" i="22"/>
  <c r="K15" i="22"/>
  <c r="K13" i="22"/>
  <c r="K11" i="22"/>
  <c r="K9" i="22"/>
  <c r="K7" i="22"/>
  <c r="B27" i="22"/>
  <c r="I5" i="22"/>
  <c r="D27" i="22"/>
  <c r="E5" i="22" s="1"/>
  <c r="F27" i="22"/>
  <c r="K5" i="22"/>
  <c r="M5" i="22"/>
  <c r="G26" i="22" l="1"/>
  <c r="G24" i="22"/>
  <c r="G22" i="22"/>
  <c r="G20" i="22"/>
  <c r="G18" i="22"/>
  <c r="G16" i="22"/>
  <c r="G14" i="22"/>
  <c r="G12" i="22"/>
  <c r="G8" i="22"/>
  <c r="G6" i="22"/>
  <c r="G10" i="22"/>
  <c r="G27" i="22"/>
  <c r="G25" i="22"/>
  <c r="G23" i="22"/>
  <c r="G21" i="22"/>
  <c r="G19" i="22"/>
  <c r="G17" i="22"/>
  <c r="G15" i="22"/>
  <c r="G13" i="22"/>
  <c r="G11" i="22"/>
  <c r="G9" i="22"/>
  <c r="G7" i="22"/>
  <c r="G5" i="22"/>
  <c r="E26" i="22"/>
  <c r="E24" i="22"/>
  <c r="E22" i="22"/>
  <c r="E20" i="22"/>
  <c r="E18" i="22"/>
  <c r="E16" i="22"/>
  <c r="E14" i="22"/>
  <c r="E12" i="22"/>
  <c r="E10" i="22"/>
  <c r="E8" i="22"/>
  <c r="E6" i="22"/>
  <c r="E27" i="22"/>
  <c r="E25" i="22"/>
  <c r="E23" i="22"/>
  <c r="E21" i="22"/>
  <c r="E19" i="22"/>
  <c r="E17" i="22"/>
  <c r="E15" i="22"/>
  <c r="E13" i="22"/>
  <c r="E11" i="22"/>
  <c r="E9" i="22"/>
  <c r="E7" i="22"/>
  <c r="C26" i="22"/>
  <c r="C24" i="22"/>
  <c r="C22" i="22"/>
  <c r="C20" i="22"/>
  <c r="C18" i="22"/>
  <c r="C16" i="22"/>
  <c r="C14" i="22"/>
  <c r="C12" i="22"/>
  <c r="C10" i="22"/>
  <c r="C8" i="22"/>
  <c r="C6" i="22"/>
  <c r="C27" i="22"/>
  <c r="C25" i="22"/>
  <c r="C23" i="22"/>
  <c r="C21" i="22"/>
  <c r="C19" i="22"/>
  <c r="C17" i="22"/>
  <c r="C15" i="22"/>
  <c r="C13" i="22"/>
  <c r="C11" i="22"/>
  <c r="C9" i="22"/>
  <c r="C7" i="22"/>
  <c r="N8" i="21"/>
  <c r="L8" i="21"/>
  <c r="M8" i="21" s="1"/>
  <c r="K8" i="21"/>
  <c r="J8" i="21"/>
  <c r="H8" i="21"/>
  <c r="I8" i="21" s="1"/>
  <c r="F8" i="21"/>
  <c r="G8" i="21" s="1"/>
  <c r="D8" i="21"/>
  <c r="C8" i="21"/>
  <c r="O8" i="21" s="1"/>
  <c r="B8" i="21"/>
  <c r="O7" i="21"/>
  <c r="M7" i="21"/>
  <c r="K7" i="21"/>
  <c r="I7" i="21"/>
  <c r="G7" i="21"/>
  <c r="E7" i="21"/>
  <c r="O6" i="21"/>
  <c r="M6" i="21"/>
  <c r="K6" i="21"/>
  <c r="I6" i="21"/>
  <c r="G6" i="21"/>
  <c r="E6" i="21"/>
  <c r="O5" i="21"/>
  <c r="M5" i="21"/>
  <c r="K5" i="21"/>
  <c r="I5" i="21"/>
  <c r="G5" i="21"/>
  <c r="E5" i="21"/>
  <c r="N8" i="20"/>
  <c r="O8" i="20" s="1"/>
  <c r="L8" i="20"/>
  <c r="M8" i="20" s="1"/>
  <c r="J8" i="20"/>
  <c r="K8" i="20" s="1"/>
  <c r="H8" i="20"/>
  <c r="I8" i="20"/>
  <c r="F8" i="20"/>
  <c r="G8" i="20"/>
  <c r="D8" i="20"/>
  <c r="C8" i="20"/>
  <c r="B8" i="20"/>
  <c r="O7" i="20"/>
  <c r="M7" i="20"/>
  <c r="K7" i="20"/>
  <c r="I7" i="20"/>
  <c r="G7" i="20"/>
  <c r="E7" i="20"/>
  <c r="O6" i="20"/>
  <c r="M6" i="20"/>
  <c r="K6" i="20"/>
  <c r="I6" i="20"/>
  <c r="G6" i="20"/>
  <c r="E6" i="20"/>
  <c r="O5" i="20"/>
  <c r="M5" i="20"/>
  <c r="K5" i="20"/>
  <c r="I5" i="20"/>
  <c r="G5" i="20"/>
  <c r="E5" i="20"/>
  <c r="D18" i="18"/>
  <c r="D19" i="18" s="1"/>
  <c r="H28" i="18"/>
  <c r="H29" i="18"/>
  <c r="E18" i="18"/>
  <c r="E19" i="18"/>
  <c r="E21" i="18"/>
  <c r="E22" i="18"/>
  <c r="F18" i="18"/>
  <c r="F19" i="18"/>
  <c r="F21" i="18"/>
  <c r="F22" i="18"/>
  <c r="O7" i="18"/>
  <c r="O6" i="18"/>
  <c r="O5" i="18"/>
  <c r="M7" i="18"/>
  <c r="M6" i="18"/>
  <c r="M5" i="18"/>
  <c r="K7" i="18"/>
  <c r="K6" i="18"/>
  <c r="K5" i="18"/>
  <c r="I7" i="18"/>
  <c r="I6" i="18"/>
  <c r="I5" i="18"/>
  <c r="G7" i="18"/>
  <c r="G6" i="18"/>
  <c r="G5" i="18"/>
  <c r="E7" i="18"/>
  <c r="E6" i="18"/>
  <c r="E5" i="18"/>
  <c r="N8" i="18"/>
  <c r="L8" i="18"/>
  <c r="M8" i="18" s="1"/>
  <c r="J8" i="18"/>
  <c r="H8" i="18"/>
  <c r="F8" i="18"/>
  <c r="G8" i="18" s="1"/>
  <c r="D8" i="18"/>
  <c r="C8" i="18"/>
  <c r="B8" i="18"/>
  <c r="I8" i="18" s="1"/>
  <c r="B8" i="17"/>
  <c r="E8" i="17"/>
  <c r="O7" i="17"/>
  <c r="M7" i="17"/>
  <c r="K7" i="17"/>
  <c r="I7" i="17"/>
  <c r="G7" i="17"/>
  <c r="E7" i="17"/>
  <c r="O6" i="17"/>
  <c r="M6" i="17"/>
  <c r="K6" i="17"/>
  <c r="I6" i="17"/>
  <c r="G6" i="17"/>
  <c r="E6" i="17"/>
  <c r="O5" i="17"/>
  <c r="M5" i="17"/>
  <c r="K5" i="17"/>
  <c r="I5" i="17"/>
  <c r="G5" i="17"/>
  <c r="E5" i="17"/>
  <c r="N8" i="17"/>
  <c r="O8" i="17" s="1"/>
  <c r="L8" i="17"/>
  <c r="M8" i="17" s="1"/>
  <c r="J8" i="17"/>
  <c r="H8" i="17"/>
  <c r="I8" i="17" s="1"/>
  <c r="F8" i="17"/>
  <c r="G8" i="17" s="1"/>
  <c r="D8" i="17"/>
  <c r="C8" i="17"/>
  <c r="N8" i="16"/>
  <c r="L8" i="16"/>
  <c r="M8" i="16" s="1"/>
  <c r="J8" i="16"/>
  <c r="H8" i="16"/>
  <c r="F8" i="16"/>
  <c r="D8" i="16"/>
  <c r="C8" i="16"/>
  <c r="O8" i="16" s="1"/>
  <c r="B8" i="16"/>
  <c r="E8" i="16" s="1"/>
  <c r="O7" i="16"/>
  <c r="M7" i="16"/>
  <c r="K7" i="16"/>
  <c r="I7" i="16"/>
  <c r="G7" i="16"/>
  <c r="E7" i="16"/>
  <c r="O6" i="16"/>
  <c r="M6" i="16"/>
  <c r="K6" i="16"/>
  <c r="I6" i="16"/>
  <c r="G6" i="16"/>
  <c r="E6" i="16"/>
  <c r="O5" i="16"/>
  <c r="M5" i="16"/>
  <c r="K5" i="16"/>
  <c r="I5" i="16"/>
  <c r="G5" i="16"/>
  <c r="E5" i="16"/>
  <c r="F7" i="10"/>
  <c r="G7" i="10"/>
  <c r="N7" i="15"/>
  <c r="L7" i="15"/>
  <c r="M7" i="15"/>
  <c r="J7" i="15"/>
  <c r="K7" i="15" s="1"/>
  <c r="H7" i="15"/>
  <c r="I7" i="15" s="1"/>
  <c r="F7" i="15"/>
  <c r="D7" i="15"/>
  <c r="E7" i="15" s="1"/>
  <c r="C7" i="15"/>
  <c r="G7" i="15" s="1"/>
  <c r="B7" i="15"/>
  <c r="O6" i="15"/>
  <c r="M6" i="15"/>
  <c r="K6" i="15"/>
  <c r="I6" i="15"/>
  <c r="G6" i="15"/>
  <c r="E6" i="15"/>
  <c r="O5" i="15"/>
  <c r="M5" i="15"/>
  <c r="K5" i="15"/>
  <c r="I5" i="15"/>
  <c r="G5" i="15"/>
  <c r="E5" i="15"/>
  <c r="O4" i="15"/>
  <c r="M4" i="15"/>
  <c r="K4" i="15"/>
  <c r="I4" i="15"/>
  <c r="G4" i="15"/>
  <c r="E4" i="15"/>
  <c r="N7" i="14"/>
  <c r="O7" i="14" s="1"/>
  <c r="L7" i="14"/>
  <c r="M7" i="14" s="1"/>
  <c r="J7" i="14"/>
  <c r="K7" i="14" s="1"/>
  <c r="H7" i="14"/>
  <c r="I7" i="14"/>
  <c r="F7" i="14"/>
  <c r="G7" i="14"/>
  <c r="D7" i="14"/>
  <c r="C7" i="14"/>
  <c r="B7" i="14"/>
  <c r="O6" i="14"/>
  <c r="M6" i="14"/>
  <c r="K6" i="14"/>
  <c r="I6" i="14"/>
  <c r="G6" i="14"/>
  <c r="E6" i="14"/>
  <c r="O5" i="14"/>
  <c r="M5" i="14"/>
  <c r="K5" i="14"/>
  <c r="I5" i="14"/>
  <c r="G5" i="14"/>
  <c r="E5" i="14"/>
  <c r="O4" i="14"/>
  <c r="M4" i="14"/>
  <c r="K4" i="14"/>
  <c r="I4" i="14"/>
  <c r="G4" i="14"/>
  <c r="E4" i="14"/>
  <c r="N7" i="13"/>
  <c r="O7" i="13" s="1"/>
  <c r="L7" i="13"/>
  <c r="M7" i="13" s="1"/>
  <c r="J7" i="13"/>
  <c r="K7" i="13" s="1"/>
  <c r="H7" i="13"/>
  <c r="F7" i="13"/>
  <c r="D7" i="13"/>
  <c r="C7" i="13"/>
  <c r="G7" i="13" s="1"/>
  <c r="B7" i="13"/>
  <c r="E7" i="13" s="1"/>
  <c r="O6" i="13"/>
  <c r="M6" i="13"/>
  <c r="K6" i="13"/>
  <c r="I6" i="13"/>
  <c r="G6" i="13"/>
  <c r="E6" i="13"/>
  <c r="O5" i="13"/>
  <c r="M5" i="13"/>
  <c r="K5" i="13"/>
  <c r="I5" i="13"/>
  <c r="G5" i="13"/>
  <c r="E5" i="13"/>
  <c r="O4" i="13"/>
  <c r="M4" i="13"/>
  <c r="K4" i="13"/>
  <c r="I4" i="13"/>
  <c r="G4" i="13"/>
  <c r="E4" i="13"/>
  <c r="N7" i="12"/>
  <c r="L7" i="12"/>
  <c r="M7" i="12"/>
  <c r="J7" i="12"/>
  <c r="K7" i="12"/>
  <c r="H7" i="12"/>
  <c r="I7" i="12"/>
  <c r="F7" i="12"/>
  <c r="G7" i="12" s="1"/>
  <c r="D7" i="12"/>
  <c r="C7" i="12"/>
  <c r="O7" i="12"/>
  <c r="B7" i="12"/>
  <c r="O6" i="12"/>
  <c r="M6" i="12"/>
  <c r="K6" i="12"/>
  <c r="I6" i="12"/>
  <c r="G6" i="12"/>
  <c r="E6" i="12"/>
  <c r="O5" i="12"/>
  <c r="M5" i="12"/>
  <c r="K5" i="12"/>
  <c r="I5" i="12"/>
  <c r="G5" i="12"/>
  <c r="E5" i="12"/>
  <c r="O4" i="12"/>
  <c r="M4" i="12"/>
  <c r="K4" i="12"/>
  <c r="I4" i="12"/>
  <c r="G4" i="12"/>
  <c r="E4" i="12"/>
  <c r="N7" i="11"/>
  <c r="O7" i="11" s="1"/>
  <c r="L7" i="11"/>
  <c r="J7" i="11"/>
  <c r="H7" i="11"/>
  <c r="F7" i="11"/>
  <c r="G7" i="11" s="1"/>
  <c r="D7" i="11"/>
  <c r="C7" i="11"/>
  <c r="B7" i="11"/>
  <c r="E7" i="11" s="1"/>
  <c r="M7" i="11"/>
  <c r="O6" i="11"/>
  <c r="M6" i="11"/>
  <c r="K6" i="11"/>
  <c r="I6" i="11"/>
  <c r="G6" i="11"/>
  <c r="E6" i="11"/>
  <c r="O5" i="11"/>
  <c r="M5" i="11"/>
  <c r="K5" i="11"/>
  <c r="I5" i="11"/>
  <c r="G5" i="11"/>
  <c r="E5" i="11"/>
  <c r="O4" i="11"/>
  <c r="M4" i="11"/>
  <c r="K4" i="11"/>
  <c r="I4" i="11"/>
  <c r="G4" i="11"/>
  <c r="E4" i="11"/>
  <c r="N7" i="10"/>
  <c r="O7" i="10" s="1"/>
  <c r="L7" i="10"/>
  <c r="M7" i="10" s="1"/>
  <c r="J7" i="10"/>
  <c r="K7" i="10" s="1"/>
  <c r="H7" i="10"/>
  <c r="I7" i="10"/>
  <c r="D7" i="10"/>
  <c r="C7" i="10"/>
  <c r="B7" i="10"/>
  <c r="E7" i="10"/>
  <c r="O6" i="10"/>
  <c r="M6" i="10"/>
  <c r="K6" i="10"/>
  <c r="I6" i="10"/>
  <c r="G6" i="10"/>
  <c r="E6" i="10"/>
  <c r="O5" i="10"/>
  <c r="M5" i="10"/>
  <c r="K5" i="10"/>
  <c r="I5" i="10"/>
  <c r="G5" i="10"/>
  <c r="E5" i="10"/>
  <c r="O4" i="10"/>
  <c r="M4" i="10"/>
  <c r="K4" i="10"/>
  <c r="I4" i="10"/>
  <c r="G4" i="10"/>
  <c r="E4" i="10"/>
  <c r="O4" i="9"/>
  <c r="M4" i="9"/>
  <c r="K4" i="9"/>
  <c r="I4" i="9"/>
  <c r="G4" i="9"/>
  <c r="E4" i="9"/>
  <c r="N7" i="9"/>
  <c r="C7" i="9"/>
  <c r="O7" i="9" s="1"/>
  <c r="L7" i="9"/>
  <c r="B7" i="9"/>
  <c r="I7" i="9" s="1"/>
  <c r="M7" i="9"/>
  <c r="J7" i="9"/>
  <c r="K7" i="9" s="1"/>
  <c r="H7" i="9"/>
  <c r="F7" i="9"/>
  <c r="G7" i="9" s="1"/>
  <c r="D7" i="9"/>
  <c r="O6" i="9"/>
  <c r="M6" i="9"/>
  <c r="K6" i="9"/>
  <c r="I6" i="9"/>
  <c r="G6" i="9"/>
  <c r="E6" i="9"/>
  <c r="O5" i="9"/>
  <c r="M5" i="9"/>
  <c r="K5" i="9"/>
  <c r="I5" i="9"/>
  <c r="G5" i="9"/>
  <c r="E5" i="9"/>
  <c r="E7" i="14"/>
  <c r="E7" i="12"/>
  <c r="K7" i="11"/>
  <c r="I7" i="11"/>
  <c r="K8" i="17"/>
  <c r="O8" i="18"/>
  <c r="K8" i="18"/>
  <c r="E8" i="18"/>
  <c r="E8" i="20"/>
  <c r="E8" i="21" l="1"/>
  <c r="I7" i="13"/>
  <c r="I8" i="16"/>
  <c r="E7" i="9"/>
  <c r="O7" i="15"/>
  <c r="G8" i="16"/>
  <c r="K8" i="16"/>
</calcChain>
</file>

<file path=xl/sharedStrings.xml><?xml version="1.0" encoding="utf-8"?>
<sst xmlns="http://schemas.openxmlformats.org/spreadsheetml/2006/main" count="351" uniqueCount="99">
  <si>
    <t>件數</t>
  </si>
  <si>
    <t>採購性質</t>
    <phoneticPr fontId="20" type="noConversion"/>
  </si>
  <si>
    <t>全部決標
件數</t>
    <phoneticPr fontId="20" type="noConversion"/>
  </si>
  <si>
    <t>全部決標
金額
(億元)</t>
    <phoneticPr fontId="20" type="noConversion"/>
  </si>
  <si>
    <r>
      <t>女性企業</t>
    </r>
    <r>
      <rPr>
        <vertAlign val="superscript"/>
        <sz val="12"/>
        <color indexed="8"/>
        <rFont val="標楷體"/>
        <family val="4"/>
        <charset val="136"/>
      </rPr>
      <t>1</t>
    </r>
    <phoneticPr fontId="20" type="noConversion"/>
  </si>
  <si>
    <r>
      <t>女性中小企業</t>
    </r>
    <r>
      <rPr>
        <vertAlign val="superscript"/>
        <sz val="12"/>
        <color indexed="8"/>
        <rFont val="標楷體"/>
        <family val="4"/>
        <charset val="136"/>
      </rPr>
      <t xml:space="preserve">2   </t>
    </r>
    <phoneticPr fontId="20" type="noConversion"/>
  </si>
  <si>
    <r>
      <t>優先取得採購業務機會之女性中小企業</t>
    </r>
    <r>
      <rPr>
        <vertAlign val="superscript"/>
        <sz val="12"/>
        <color indexed="8"/>
        <rFont val="標楷體"/>
        <family val="4"/>
        <charset val="136"/>
      </rPr>
      <t>3</t>
    </r>
    <phoneticPr fontId="20" type="noConversion"/>
  </si>
  <si>
    <t>件數比率</t>
    <phoneticPr fontId="20" type="noConversion"/>
  </si>
  <si>
    <t>金額                 (億元)</t>
    <phoneticPr fontId="20" type="noConversion"/>
  </si>
  <si>
    <t>金額比率</t>
    <phoneticPr fontId="20" type="noConversion"/>
  </si>
  <si>
    <t>工程</t>
    <phoneticPr fontId="20" type="noConversion"/>
  </si>
  <si>
    <t>財物</t>
    <phoneticPr fontId="20" type="noConversion"/>
  </si>
  <si>
    <t>勞務</t>
    <phoneticPr fontId="20" type="noConversion"/>
  </si>
  <si>
    <t>合計</t>
    <phoneticPr fontId="20" type="noConversion"/>
  </si>
  <si>
    <t>採購性質</t>
    <phoneticPr fontId="20" type="noConversion"/>
  </si>
  <si>
    <t>全部決標
件數</t>
    <phoneticPr fontId="20" type="noConversion"/>
  </si>
  <si>
    <t>全部決標
金額
(億元)</t>
    <phoneticPr fontId="20" type="noConversion"/>
  </si>
  <si>
    <r>
      <t>符合一定條件之女性中小企業</t>
    </r>
    <r>
      <rPr>
        <vertAlign val="superscript"/>
        <sz val="12"/>
        <color indexed="8"/>
        <rFont val="標楷體"/>
        <family val="4"/>
        <charset val="136"/>
      </rPr>
      <t>3</t>
    </r>
    <phoneticPr fontId="20" type="noConversion"/>
  </si>
  <si>
    <t>資料來源：企劃處</t>
    <phoneticPr fontId="20" type="noConversion"/>
  </si>
  <si>
    <t>資料來源：企劃處</t>
    <phoneticPr fontId="20" type="noConversion"/>
  </si>
  <si>
    <t>註1：本統計所稱「女性企業」，指依商業登記法及公司法登記之企業，其法定代表人為女性之得標廠商。
註2：本統計所稱「女性中小企業」，指依商業登記法及公司法登記之企業，其指法定代表人為女性且決標公告之『是否為中小企業』選取『是』之得標廠商。
註3：「符合一定條件之女性中小企業」原名稱為「優先取得採購業務機會之女性中小企業」，依工程會104年l0月27日「104年推動性別平等業務輔導考核實地考核綜合座談會」討論情形，因現行法令上並未對該類女性中小企業採取優惠或保護措施，爰研議修正該用詞，並經工程會104年12月14日簽奉核定修正用詞。
註4：「符合一定條件之女性中小企業」篩選條件，依經濟部中小企業處102年3月22日「研議辦理女性企業參與政府採購性別統計事宜」會議結論，指中小企業之法定代表人為女性，且該企業符合下列要件之一：一、女性持有股權或出資額須達二分之一以上。二、依法登記之負責人及關係人二分之一以上為女性。上述兩項篩選條件排除股份有限公司依法登記之法人及其持有股權(即法人股東無性別，不納入計算)。
註5：統計期間，女性企業得標家數計10,251家(A)，女性中小企業得標家數計10,175(B)，B/A之比率為99.25%；符合一定條件之女性中小企業家數計8,425家(C)，C/A之比率為82.18%。　　　
註6：有關決標件數及決標金額，係依商業登記法及公司法登記之企業得標者。　　　　　　　　　　　　　　　　　　　　　　　　　　　　　　　　　　　　　　　　　　　　　　　　　　　　　　　</t>
    <phoneticPr fontId="20" type="noConversion"/>
  </si>
  <si>
    <t>註1：本統計所稱「女性企業」，指依商業登記法及公司法登記之企業，其法定代表人為女性之得標廠商。
註2：本統計所稱「女性中小企業」，指依商業登記法及公司法登記之企業，其指法定代表人為女性且決標公告之『是否為中小企業』選取『是』之得標廠商。
註3：「符合一定條件之女性中小企業」 原名稱為「優先取得採購業務機會之女性中小企業」，依工程會104年l0月27日「104年推動性別平等業務輔導考核實地考核綜合座談會」討論情形，因現行法令上並未對該類女性中小企業採取優惠或保護措施，爰研議修正該用詞，並經工程會104年12月14日簽奉核定修正用詞。                                                                                                                                                                                    註4：「符合一定條件之女性中小企業」篩選條件，依經濟部中小企業處102年3月22日「研議辦理女性企業參與政府採購性別統計事宜」會議結論，指中小企業之法定代表人為女性，且該企業符合下列要件之一：一、女性持有股權或出資額須達二分之一以上。二、依法登記之負責人及關係人二分之一以上為女性。上述兩項篩選條件排除股份有限公司依法登記之法人及其持有股權(即法人股東無性別，不納入計算)。
註5：統計期間，女性企業得標家數計10,173家(A)，女性中小企業得標家數計10,100家(B)，B/A之比率為99.28%；符合一定條件之女性中小企業家數計8,313家(C)，C/A之比率為81.71%。　　　
註6：有關決標件數及決標金額，係依商業登記法及公司法登記之企業得標者。　　　　　　　　　　　　　　　　　　　　　　　　　　　　　　　　　　　　　　　　　　　　　　　　　　　　　　　</t>
    <phoneticPr fontId="20" type="noConversion"/>
  </si>
  <si>
    <t>註1：本統計所稱「女性企業」，指依商業登記法及公司法登記之企業，其法定代表人為女性之得標廠商。
註2：本統計所稱「女性中小企業」，指依商業登記法及公司法登記之企業，其指法定代表人為女性且決標公告之『是否為中小企業』選取『是』之得標廠商。
註3：「優先取得採購業務機會之女性中小企業」篩選條件，依經濟部中小企業處102年3月22日「研議辦理女性企業參與政府採購性別統計事宜」會議結論，係指：中小企業之法定代表人為女性，且該企業符合下列要件之一：一、女性持有股權或出資額須達二分之一以上。二、依法登記之負責人及關係人二分之一以上為女性。上述兩項篩選條件排除股份有限公司依法登記之法人及其持有股權(即法人股東無性別，不納入計算)。
註4：統計期間，女性企業得標家數計10,150家(A)，女性中小企業得標家數計10,067家(B)，B/A之比率為99.11%；優先取得採購業務機會之女性中小企業家數計8,281家(C)，C/A之比率為81.21%。　　　
註5：有關決標件數及決標金額，係依商業登記法及公司法登記之企業得標者。　　　　　　　　　　　　　　　　　　　　　　　　　　　　　　　　　　　　　　　　　　　　　　　　　　　　　　　　</t>
    <phoneticPr fontId="20" type="noConversion"/>
  </si>
  <si>
    <t>註1：本統計所稱「女性企業」，指法定代表人為女性之得標廠商。
註2：本統計所稱「女性中小企業」，指法定代表人為女性且決標公告之『是否為中小企業』選取『是』之得標廠商。
註3：「優先取得採購業務機會之女性中小企業」篩選條件，依經濟部中小企業處102年3月22日「研議辦理女性企業參與政府採購性別統計事宜」會議結論，係指：中小企業之法定代表人為女性，且該企業符合下列要件之一：一、女性持有股權或出資額須達二分之一以上。二、依法登記之負責人及關係人二分之一以上為女性。上述兩項篩選條件排除股份有限公司依法登記之法人及其持有股權(即法人股東無性別，不納入計算)。
註4：統計期間，女性企業得標家數計8,424家(A)，女性中小企業得標家數計8,362家(B)，B/A之比率為99.26%；優先取得採購業務機會之女性中小企業家數計6,783家(C)，C/A之比率為80.51%。　　　　　　　　　　　　　　　　　　　　　　　　　　　　　　　　　　　　　　　　　　　　　　　　　　　　　　　　</t>
    <phoneticPr fontId="20" type="noConversion"/>
  </si>
  <si>
    <t>女性企業</t>
    <phoneticPr fontId="20" type="noConversion"/>
  </si>
  <si>
    <r>
      <t>女性中小企業</t>
    </r>
    <r>
      <rPr>
        <vertAlign val="superscript"/>
        <sz val="12"/>
        <color indexed="8"/>
        <rFont val="標楷體"/>
        <family val="4"/>
        <charset val="136"/>
      </rPr>
      <t xml:space="preserve">  </t>
    </r>
    <phoneticPr fontId="20" type="noConversion"/>
  </si>
  <si>
    <t>符合一定條件之女性中小企業</t>
    <phoneticPr fontId="20" type="noConversion"/>
  </si>
  <si>
    <t>女性中小企業</t>
    <phoneticPr fontId="20" type="noConversion"/>
  </si>
  <si>
    <t>備註：
1.性別資料使用：
(1)本統計所稱「女性企業」，指依商業登記法及公司法登記之企業，其法定代表人為女性之得標廠商。
(2)本統計所稱「女性中小企業」，指依商業登記法及公司法登記之企業，其指法定代表人為女性且決標公告之『是否為中小企業』選取『是』之得標廠商。
(3)本統計所稱「符合一定條件之女性中小企業」 原名稱為「優先取得採購業務機會之女性中小企業」，依工程會104年l0月27日「104年推動性別平等業務輔導考核實地考核綜合座談會」討論情形，因現行法令上並未對該類女性中小企業採取優惠或保護措施，爰研議修正該用詞，並經工程會104年12月14日簽奉核定修正用詞。
(4)「符合一定條件之女性中小企業」篩選條件，依經濟部中小企業處102年3月22日「研議辦理女性企業參與政府採購性別統計事宜」會議結論，指中小企業之法定代表人為女性，且該企業符合下列要件之一：一、女性持有股權或出資額須達二分之一以上。二、依法登記之負責人及關係人二分之一以上為女性。上述兩項篩選條件排除股份有限公司依法登記之法人及其持有股權(即法人股東無性別，不納入計算)。
(5) 有關決標件數及決標金額，係依商業登記法及公司法登記之企業得標者。                                                                                                                                                                               
2.應用深化：統計期間，女性企業得標家數計9,134家(A)，女性中小企業得標家數計9,041(B)，B/A之比率為98.98%；符合一定條件之女性中小企業家數計7,644家(C)，C/A之比率為83.68%。就公司登記及商業登記之企業，其得標之全部件數156,723件，全部決標金額約9,966.67億元，其中：
(1)女性企業得標件數44,387件(約占全部件數之28.32%)，得標金額約3,196.12億元(約占全部決標金額之32.07%)。
(2)女性中小企業得標件數43,522件(約占全部總件數27.77%)，得標金額2,912.6億元(約占全部決標總金額29.22%)。
(3)「符合一定條件之女性中小企業」得標件數35,714件(占總決標件數之22.79%)；得標金額約1,731.96億元(占總決標金額之17.38%)。　　
3.未進行國際性別統計比較原因說明：各國對於女性企業、女性中小企業等之定義可能不同，且尚難取得資料，爰無法與國際進行性別統計比較。</t>
    <phoneticPr fontId="29" type="noConversion"/>
  </si>
  <si>
    <r>
      <t>108</t>
    </r>
    <r>
      <rPr>
        <b/>
        <sz val="20"/>
        <color indexed="8"/>
        <rFont val="標楷體"/>
        <family val="4"/>
        <charset val="136"/>
      </rPr>
      <t>年女性企業取得政府採購案件統計表</t>
    </r>
    <phoneticPr fontId="20" type="noConversion"/>
  </si>
  <si>
    <r>
      <t>107</t>
    </r>
    <r>
      <rPr>
        <b/>
        <sz val="20"/>
        <color indexed="8"/>
        <rFont val="標楷體"/>
        <family val="4"/>
        <charset val="136"/>
      </rPr>
      <t>年女性企業取得政府採購案件統計表</t>
    </r>
    <phoneticPr fontId="20" type="noConversion"/>
  </si>
  <si>
    <r>
      <t>106</t>
    </r>
    <r>
      <rPr>
        <b/>
        <sz val="20"/>
        <color indexed="8"/>
        <rFont val="標楷體"/>
        <family val="4"/>
        <charset val="136"/>
      </rPr>
      <t>年女性企業取得政府採購案件統計表</t>
    </r>
    <phoneticPr fontId="20" type="noConversion"/>
  </si>
  <si>
    <r>
      <t>105</t>
    </r>
    <r>
      <rPr>
        <b/>
        <sz val="20"/>
        <color indexed="8"/>
        <rFont val="標楷體"/>
        <family val="4"/>
        <charset val="136"/>
      </rPr>
      <t>年女性企業取得政府採購案件統計表</t>
    </r>
    <phoneticPr fontId="20" type="noConversion"/>
  </si>
  <si>
    <r>
      <t>104</t>
    </r>
    <r>
      <rPr>
        <b/>
        <sz val="20"/>
        <color indexed="8"/>
        <rFont val="標楷體"/>
        <family val="4"/>
        <charset val="136"/>
      </rPr>
      <t>年女性企業取得政府採購案件統計表</t>
    </r>
    <phoneticPr fontId="20" type="noConversion"/>
  </si>
  <si>
    <r>
      <t>103</t>
    </r>
    <r>
      <rPr>
        <b/>
        <sz val="20"/>
        <color indexed="8"/>
        <rFont val="標楷體"/>
        <family val="4"/>
        <charset val="136"/>
      </rPr>
      <t>年女性企業取得政府採購案件統計表</t>
    </r>
    <phoneticPr fontId="20" type="noConversion"/>
  </si>
  <si>
    <r>
      <t>102</t>
    </r>
    <r>
      <rPr>
        <b/>
        <sz val="20"/>
        <color indexed="8"/>
        <rFont val="標楷體"/>
        <family val="4"/>
        <charset val="136"/>
      </rPr>
      <t>年</t>
    </r>
    <r>
      <rPr>
        <b/>
        <sz val="20"/>
        <color indexed="8"/>
        <rFont val="Arial"/>
        <family val="2"/>
      </rPr>
      <t>5</t>
    </r>
    <r>
      <rPr>
        <b/>
        <sz val="20"/>
        <color indexed="8"/>
        <rFont val="標楷體"/>
        <family val="4"/>
        <charset val="136"/>
      </rPr>
      <t>月</t>
    </r>
    <r>
      <rPr>
        <b/>
        <sz val="20"/>
        <color indexed="8"/>
        <rFont val="Arial"/>
        <family val="2"/>
      </rPr>
      <t>17</t>
    </r>
    <r>
      <rPr>
        <b/>
        <sz val="20"/>
        <color indexed="8"/>
        <rFont val="標楷體"/>
        <family val="4"/>
        <charset val="136"/>
      </rPr>
      <t>日至</t>
    </r>
    <r>
      <rPr>
        <b/>
        <sz val="20"/>
        <color indexed="8"/>
        <rFont val="Arial"/>
        <family val="2"/>
      </rPr>
      <t>12</t>
    </r>
    <r>
      <rPr>
        <b/>
        <sz val="20"/>
        <color indexed="8"/>
        <rFont val="標楷體"/>
        <family val="4"/>
        <charset val="136"/>
      </rPr>
      <t>月</t>
    </r>
    <r>
      <rPr>
        <b/>
        <sz val="20"/>
        <color indexed="8"/>
        <rFont val="Arial"/>
        <family val="2"/>
      </rPr>
      <t>31</t>
    </r>
    <r>
      <rPr>
        <b/>
        <sz val="20"/>
        <color indexed="8"/>
        <rFont val="標楷體"/>
        <family val="4"/>
        <charset val="136"/>
      </rPr>
      <t>日女性企業取得政府採購案件統計表</t>
    </r>
    <phoneticPr fontId="20" type="noConversion"/>
  </si>
  <si>
    <t>採購性質</t>
    <phoneticPr fontId="20" type="noConversion"/>
  </si>
  <si>
    <t>全部決標
件數</t>
    <phoneticPr fontId="20" type="noConversion"/>
  </si>
  <si>
    <t>全部決標
金額
(億元)</t>
    <phoneticPr fontId="20" type="noConversion"/>
  </si>
  <si>
    <t>女性企業</t>
    <phoneticPr fontId="20" type="noConversion"/>
  </si>
  <si>
    <t>女性中小企業</t>
    <phoneticPr fontId="20" type="noConversion"/>
  </si>
  <si>
    <t>符合一定條件之女性中小企業</t>
    <phoneticPr fontId="20" type="noConversion"/>
  </si>
  <si>
    <t>件數比率</t>
    <phoneticPr fontId="20" type="noConversion"/>
  </si>
  <si>
    <t>金額                 (億元)</t>
    <phoneticPr fontId="20" type="noConversion"/>
  </si>
  <si>
    <t>金額比率</t>
    <phoneticPr fontId="20" type="noConversion"/>
  </si>
  <si>
    <t>工程</t>
    <phoneticPr fontId="20" type="noConversion"/>
  </si>
  <si>
    <t>財物</t>
    <phoneticPr fontId="20" type="noConversion"/>
  </si>
  <si>
    <t>勞務</t>
    <phoneticPr fontId="20" type="noConversion"/>
  </si>
  <si>
    <t>合計</t>
    <phoneticPr fontId="20" type="noConversion"/>
  </si>
  <si>
    <t>備註：
1.性別資料使用：
(1)本統計所稱「女性企業」，指依商業登記法及公司法登記之企業，其法定代表人為女性之得標廠商。
(2)本統計所稱「女性中小企業」，指依商業登記法及公司法登記之企業，其指法定代表人為女性且決標公告之『是否為中小企業』選取『是』之得標廠商。
(3)本統計所稱「符合一定條件之女性中小企業」 原名稱為「優先取得採購業務機會之女性中小企業」，依工程會104年l0月27日「104年推動性別平等業務輔導考核實地考核綜合座談會」討論情形，因現行法令上並未對該類女性中小企業採取優惠或保護措施，爰研議修正該用詞，並經工程會104年12月14日簽奉核定修正用詞。
(4)「符合一定條件之女性中小企業」篩選條件，依經濟部中小企業處102年3月22日「研議辦理女性企業參與政府採購性別統計事宜」會議結論，指中小企業之法定代表人為女性，且該企業符合下列要件之一：一、女性持有股權或出資額須達二分之一以上。二、依法登記之負責人及關係人二分之一以上為女性。上述兩項篩選條件排除股份有限公司依法登記之法人及其持有股權(即法人股東無性別，不納入計算)。
(5)有關決標件數及決標金額，係依商業登記法及公司法登記之企業得標者。
2.應用深化：
(1)統計期間，女性企業得標家數計11,651家(A)，女性中小企業得標家數計11,408(B)，B/A之比率為97.91%，顯示女性企業大多以中小企業為主；又與107年度相較，女性企業成長614家，成長率5.56%；女性中小企業家數成長563家，成長率5.19%。符合一定條件之女性中小企業家數計9,261家(C)，C/A之比率為79.49%，與107年相較，增加421家，增加率4.76%。
(2)就公司登記及商業登記之企業，其得標之全部件數165,562件，全部決標金額約11,268.80億元，其中，女性企業得標件數49,923件(約占全部件數之30.15%)，得標金額約4,704.52億元(約占全部決標金額之41.75%)；女性中小企業得標件數47,750件(約占全部總件數28.84%)，得標金額3,806億元(約占全部決標總金額33.77%)；符合一定條件之女性中小企業之得標件數37,394件(占總決標件數之22.59%)；得標金額約2,600.22億元(占總決標金額之23.07%)。
(3)各類女性企業承包政府採購之件數及金額之變動情形：女性企業、女性中小企業及符合一定條件之女性中小企業承包件數比率，108年較107年分別成長0.29%、0.16%及0.09%；在承包金額方面，女性企業、女性中小企業及符合一定條件之女性中小企業承包金額比率，108年較107年分別成長15.66%、14.04%及9.59%，顯示女性企業、女性中小企業及符合一定條件之女性中小企業承包件數及承包金額均明顯提升，商業規模有逐步擴大趨勢。
3.未進行國際性別統計比較原因說明：各國對於女性企業、女性中小企業等之定義可能不同，且尚難取得資料，爰無法與國際進行性別統計比較。　</t>
    <phoneticPr fontId="29" type="noConversion"/>
  </si>
  <si>
    <t>備註：
1.性別資料使用：
(1)本統計所稱「女性企業」，指依商業登記法及公司法登記之企業，其法定代表人為女性之得標廠商。
(2)本統計所稱「女性中小企業」，指依商業登記法及公司法登記之企業，其指法定代表人為女性且決標公告之『是否為中小企業』選取『是』之得標廠商。
(3)本統計所稱「符合一定條件之女性中小企業」 原名稱為「優先取得採購業務機會之女性中小企業」，依工程會104年l0月27日「104年推動性別平等業務輔導考核實地考核綜合座談會」討論情形，因現行法令上並未對該類女性中小企業採取優惠或保護措施，爰研議修正該用詞，並經工程會104年12月14日簽奉核定修正用詞。
(4)「符合一定條件之女性中小企業」篩選條件，依經濟部中小企業處102年3月22日「研議辦理女性企業參與政府採購性別統計事宜」會議結論，指中小企業之法定代表人為女性，且該企業符合下列要件之一：一、女性持有股權或出資額須達二分之一以上。二、依法登記之負責人及關係人二分之一以上為女性。上述兩項篩選條件排除股份有限公司依法登記之法人及其持有股權(即法人股東無性別，不納入計算)。
(5)有關決標件數及決標金額，係依商業登記法及公司法登記之企業得標者。                                                                                                                                                                               
2.應用深化：
(1)統計期間，女性企業得標家數計11,037家(A)，女性中小企業得標家數計10,845(B)，B/A之比率為98.26%，顯示女性企業大多以中小企業為主；又與106年度相較，女性企業成長1,903家，成長率20.83%；女性中小企業家數成長1,804家，成長率19.95%。符合一定條件之女性中小企業家數計8,840家(C)，C/A之比率為80.09%，與106年相較，增加1,196家，增家率15.65%。
(2)就公司登記及商業登記之企業，其得標之全部件數154,172件，全部決標金額約11,533.87億元，其中，女性企業得標件數46,038件(約占全部件數之29.86%)，得標金額約3,009.22億元(約占全部決標金額之26.09%)；女性中小企業得標件數44,212件(約占全部總件數28.68%)，得標金額2,275.44億元(約占全部決標總金額19.73%)；符合一定條件之女性中小企業之得標件數34,690件(占總決標件數之22.50%)；得標金額約1,554.31億元(占總決標金額之13.48%)。
(3)各類女性企業承包政府採購之件數及金額之變動情形：女性企業及女性中小企業承包件數比率，107年較106年分別成長1.54%、0.91%；惟在承包金額方面，女性企業及女性中小企業承包金額比率，107年較106年分別減少5.98%及9.49%，顯示女性企業及女性中小企業商業規模可能較小，爰承包件數雖增加，但承包金額卻降低。又「符合一定條件之女性中小企業」承包件數比率，107年較106年減少0.29%；在承包金額方面，107年較106年減少3.9%，變化幅度較小。
3.未進行國際性別統計比較原因說明：各國對於女性企業、女性中小企業等之定義可能不同，且尚難取得資料，爰無法與國際進行性別統計比較。</t>
    <phoneticPr fontId="29" type="noConversion"/>
  </si>
  <si>
    <t>備註：
1.性別資料使用：
(1)本統計所稱「女性企業」，指依商業登記法及公司法登記之企業，其法定代表人為女性之得標廠商。
(2)本統計所稱「女性中小企業」，指依商業登記法及公司法登記之企業，其指法定代表人為女性且決標公告之『是否為中小企業』選取『是』之得標廠商。
(3)本統計所稱「符合一定條件之女性中小企業」 原名稱為「優先取得採購業務機會之女性中小企業」，依工程會104年l0月27日「104年推動性別平等業務輔導考核實地考核綜合座談會」討論情形，因現行法令上並未對該類女性中小企業採取優惠或保護措施，爰研議修正該用詞，並經工程會104年12月14日簽奉核定修正用詞。
(4)「符合一定條件之女性中小企業」篩選條件，依經濟部中小企業處102年3月22日「研議辦理女性企業參與政府採購性別統計事宜」會議結論，指中小企業之法定代表人為女性，且該企業符合下列要件之一：一、女性持有股權或出資額須達二分之一以上。二、依法登記之負責人及關係人二分之一以上為女性。上述兩項篩選條件排除股份有限公司依法登記之法人及其持有股權(即法人股東無性別，不納入計算)。
(5)有關決標件數及決標金額，係依商業登記法及公司法登記之企業得標者。
2.應用深化：
(1)統計期間，女性企業得標家數計12,031家(A)，女性中小企業得標家數計11,791(B)，B/A之比率為98.00%，顯示女性企業大多以中小企業為主；又與108年度相較，女性企業成長380家，成長率3.26%；女性中小企業家數成長383家，成長率3.36%。符合一定條件之女性中小企業家數計9,644家(C)，C/A之比率為80.16%，與108年相較，增加383家，增加率4.14%。
(2)就公司登記及商業登記之企業，其得標之全部件數173,382件，全部決標金額約14,612.41億元，其中，女性企業得標件數51,210件(約占全部件數之29.54%)，得標金額約3,609.57億元(約占全部決標金額之24.7%)；女性中小企業得標件數48,899件(約占全部總件數28.20%)，得標金額2,816.07億元(約占全部決標總金額19.27%)；符合一定條件之女性中小企業之得標件數37,974件(占總決標件數之21.90%)；得標金額約1,871.78億元(占總決標金額之12.81%)。
(3)各類女性企業承包政府採購之件數及金額之變動情形：女性企業、女性中小企業及符合一定條件之女性中小企業承包件數比率，109年較108年分別成長2.58%、2.41%及1.55%；在承包金額方面，女性企業、女性中小企業及符合一定條件之女性中小企業承包金額比率，109年較108年則分別下降23.27%、26.01%及28.01%，顯示女性企業、女性中小企業及符合一定條件之女性中小企業承包件數件數提升，而承包金額反而下降，似平均承攬案件規模縮小。
3.未進行國際性別統計比較原因說明：各國對於女性企業、女性中小企業等之定義可能不同，且尚難取得資料，爰無法與國際進行性別統計比較。　</t>
    <phoneticPr fontId="29" type="noConversion"/>
  </si>
  <si>
    <r>
      <t>109</t>
    </r>
    <r>
      <rPr>
        <b/>
        <sz val="20"/>
        <color indexed="8"/>
        <rFont val="標楷體"/>
        <family val="4"/>
        <charset val="136"/>
      </rPr>
      <t>年</t>
    </r>
    <r>
      <rPr>
        <b/>
        <sz val="20"/>
        <color indexed="8"/>
        <rFont val="Arial"/>
        <family val="2"/>
      </rPr>
      <t>1</t>
    </r>
    <r>
      <rPr>
        <b/>
        <sz val="20"/>
        <color indexed="8"/>
        <rFont val="標楷體"/>
        <family val="4"/>
        <charset val="136"/>
      </rPr>
      <t>月</t>
    </r>
    <r>
      <rPr>
        <b/>
        <sz val="20"/>
        <color indexed="8"/>
        <rFont val="Arial"/>
        <family val="2"/>
      </rPr>
      <t>1</t>
    </r>
    <r>
      <rPr>
        <b/>
        <sz val="20"/>
        <color indexed="8"/>
        <rFont val="標楷體"/>
        <family val="4"/>
        <charset val="136"/>
      </rPr>
      <t>日至</t>
    </r>
    <r>
      <rPr>
        <b/>
        <sz val="20"/>
        <color indexed="8"/>
        <rFont val="Arial"/>
        <family val="2"/>
      </rPr>
      <t>12</t>
    </r>
    <r>
      <rPr>
        <b/>
        <sz val="20"/>
        <color indexed="8"/>
        <rFont val="標楷體"/>
        <family val="4"/>
        <charset val="136"/>
      </rPr>
      <t>月</t>
    </r>
    <r>
      <rPr>
        <b/>
        <sz val="20"/>
        <color indexed="8"/>
        <rFont val="Arial"/>
        <family val="2"/>
      </rPr>
      <t>31</t>
    </r>
    <r>
      <rPr>
        <b/>
        <sz val="20"/>
        <color indexed="8"/>
        <rFont val="標楷體"/>
        <family val="4"/>
        <charset val="136"/>
      </rPr>
      <t>日由女性企業承包決標案件統計表</t>
    </r>
    <r>
      <rPr>
        <b/>
        <sz val="20"/>
        <color indexed="8"/>
        <rFont val="Arial"/>
        <family val="2"/>
      </rPr>
      <t/>
    </r>
    <phoneticPr fontId="20" type="noConversion"/>
  </si>
  <si>
    <r>
      <t>110</t>
    </r>
    <r>
      <rPr>
        <b/>
        <sz val="20"/>
        <color indexed="8"/>
        <rFont val="標楷體"/>
        <family val="4"/>
        <charset val="136"/>
      </rPr>
      <t>年</t>
    </r>
    <r>
      <rPr>
        <b/>
        <sz val="20"/>
        <color indexed="8"/>
        <rFont val="Arial"/>
        <family val="2"/>
      </rPr>
      <t>1</t>
    </r>
    <r>
      <rPr>
        <b/>
        <sz val="20"/>
        <color indexed="8"/>
        <rFont val="標楷體"/>
        <family val="4"/>
        <charset val="136"/>
      </rPr>
      <t>月</t>
    </r>
    <r>
      <rPr>
        <b/>
        <sz val="20"/>
        <color indexed="8"/>
        <rFont val="Arial"/>
        <family val="2"/>
      </rPr>
      <t>1</t>
    </r>
    <r>
      <rPr>
        <b/>
        <sz val="20"/>
        <color indexed="8"/>
        <rFont val="標楷體"/>
        <family val="4"/>
        <charset val="136"/>
      </rPr>
      <t>日至</t>
    </r>
    <r>
      <rPr>
        <b/>
        <sz val="20"/>
        <color indexed="8"/>
        <rFont val="Arial"/>
        <family val="2"/>
      </rPr>
      <t>12</t>
    </r>
    <r>
      <rPr>
        <b/>
        <sz val="20"/>
        <color indexed="8"/>
        <rFont val="標楷體"/>
        <family val="4"/>
        <charset val="136"/>
      </rPr>
      <t>月</t>
    </r>
    <r>
      <rPr>
        <b/>
        <sz val="20"/>
        <color indexed="8"/>
        <rFont val="Arial"/>
        <family val="2"/>
      </rPr>
      <t>31</t>
    </r>
    <r>
      <rPr>
        <b/>
        <sz val="20"/>
        <color indexed="8"/>
        <rFont val="標楷體"/>
        <family val="4"/>
        <charset val="136"/>
      </rPr>
      <t>日由女性企業承包決標案件統計表</t>
    </r>
    <r>
      <rPr>
        <b/>
        <sz val="20"/>
        <color indexed="8"/>
        <rFont val="Arial"/>
        <family val="2"/>
      </rPr>
      <t/>
    </r>
    <phoneticPr fontId="20" type="noConversion"/>
  </si>
  <si>
    <t>a</t>
    <phoneticPr fontId="29" type="noConversion"/>
  </si>
  <si>
    <t>b</t>
    <phoneticPr fontId="29" type="noConversion"/>
  </si>
  <si>
    <t>c</t>
    <phoneticPr fontId="29" type="noConversion"/>
  </si>
  <si>
    <t>b/a</t>
    <phoneticPr fontId="29" type="noConversion"/>
  </si>
  <si>
    <t>c/a</t>
    <phoneticPr fontId="29" type="noConversion"/>
  </si>
  <si>
    <t>備註：
1.性別資料使用：
(1)本統計所稱「女性企業」，指依商業登記法及公司法登記之企業，其法定代表人為女性之得標廠商。
(2)本統計所稱「女性中小企業」，指依商業登記法及公司法登記之企業，其指法定代表人為女性且決標公告之『是否為中小企業』選取『是』之得標廠商。
(3)本統計所稱「符合一定條件之女性中小企業」 原名稱為「優先取得採購業務機會之女性中小企業」，依工程會104年l0月27日「104年推動性別平等業務輔導考核實地考核綜合座談會」討論情形，因現行法令上並未對該類女性中小企業採取優惠或保護措施，爰研議修正該用詞，並經工程會104年12月14日簽奉核定修正用詞。
(4)「符合一定條件之女性中小企業」篩選條件，依經濟部中小企業處102年3月22日「研議辦理女性企業參與政府採購性別統計事宜」會議結論，指中小企業之法定代表人為女性，且該企業符合下列要件之一：一、女性持有股權或出資額須達二分之一以上。二、依法登記之負責人及關係人二分之一以上為女性。上述兩項篩選條件排除股份有限公司依法登記之法人及其持有股權(即法人股東無性別，不納入計算)。
(5)有關決標件數及決標金額，係依商業登記法及公司法登記之企業得標者。
2.應用深化：
(1)統計期間，統計期間，女性企業得標家數計11,751家(A)，女性中小企業得標家數計11,546(B)，B/A之比率為98.26%，顯示女性企業大多以中小企業為主；又與109年度相較，女性企業減少280家，下降2.33%；女性中小企業家數減少245家，下降2.08%。符合一定條件之女性中小企業家數計9,273家(C)，C/A之比率為78.91%，與109年相較，減少371家，下降3.85%。
(2)就公司登記及商業登記之企業，其得標之全部件數165,911件，全部決標金額約13,954.96億元，其中，女性企業得標件數49,350件(約占全部件數之29.74%)，得標金額約3,653.66億元(約占全部決標金額之26.18%)；女性中小企業得標件數47,262件(約占全部總件數28.49%)，得標金額2,467.72億元(約占全部決標總金額17.68%)；符合一定條件之女性中小企業之得標件數36,549件(占總決標件數之22.03%)；得標金額約1,506.87億元(占總決標金額之10.8%)。
(3)各類女性企業承包政府採購之件數及金額之變動情形：女性企業、女性中小企業及符合一定條件之女性中小企業承包件數比率，110年較109年分別減少3.63%、3.35%及3.75%；在承包金額方面，女性企業、女性中小企業及符合一定條件之女性中小企業承包金額比率，110年較109年則分別上升1.22%、下降12.37%及19.5%，女性企業、女性中小企業及符合一定條件之女性中小企業家數及承包件數下降，但女性企業承包金額反而上升，似承攬規模擴大且集中於較大型企業。
3.未進行國際性別統計比較原因說明：各國對於女性企業、女性中小企業等之定義可能不同，且尚難取得資料，爰無法與國際進行性別統計比較。</t>
    <phoneticPr fontId="29" type="noConversion"/>
  </si>
  <si>
    <r>
      <t>111</t>
    </r>
    <r>
      <rPr>
        <b/>
        <sz val="20"/>
        <color indexed="8"/>
        <rFont val="標楷體"/>
        <family val="4"/>
        <charset val="136"/>
      </rPr>
      <t>年</t>
    </r>
    <r>
      <rPr>
        <b/>
        <sz val="20"/>
        <color indexed="8"/>
        <rFont val="Arial"/>
        <family val="2"/>
      </rPr>
      <t>1</t>
    </r>
    <r>
      <rPr>
        <b/>
        <sz val="20"/>
        <color indexed="8"/>
        <rFont val="標楷體"/>
        <family val="4"/>
        <charset val="136"/>
      </rPr>
      <t>月</t>
    </r>
    <r>
      <rPr>
        <b/>
        <sz val="20"/>
        <color indexed="8"/>
        <rFont val="Arial"/>
        <family val="2"/>
      </rPr>
      <t>1</t>
    </r>
    <r>
      <rPr>
        <b/>
        <sz val="20"/>
        <color indexed="8"/>
        <rFont val="標楷體"/>
        <family val="4"/>
        <charset val="136"/>
      </rPr>
      <t>日至</t>
    </r>
    <r>
      <rPr>
        <b/>
        <sz val="20"/>
        <color indexed="8"/>
        <rFont val="Arial"/>
        <family val="2"/>
      </rPr>
      <t>12</t>
    </r>
    <r>
      <rPr>
        <b/>
        <sz val="20"/>
        <color indexed="8"/>
        <rFont val="標楷體"/>
        <family val="4"/>
        <charset val="136"/>
      </rPr>
      <t>月</t>
    </r>
    <r>
      <rPr>
        <b/>
        <sz val="20"/>
        <color indexed="8"/>
        <rFont val="Arial"/>
        <family val="2"/>
      </rPr>
      <t>31</t>
    </r>
    <r>
      <rPr>
        <b/>
        <sz val="20"/>
        <color indexed="8"/>
        <rFont val="標楷體"/>
        <family val="4"/>
        <charset val="136"/>
      </rPr>
      <t>日由女性企業承包決標案件統計表</t>
    </r>
    <r>
      <rPr>
        <b/>
        <sz val="20"/>
        <color indexed="8"/>
        <rFont val="Arial"/>
        <family val="2"/>
      </rPr>
      <t/>
    </r>
    <phoneticPr fontId="20" type="noConversion"/>
  </si>
  <si>
    <t>女性企業家數</t>
  </si>
  <si>
    <t>女性中小企業家數</t>
  </si>
  <si>
    <t>優先取得採購業務機會之女性中小企業</t>
  </si>
  <si>
    <r>
      <t>112</t>
    </r>
    <r>
      <rPr>
        <b/>
        <sz val="20"/>
        <color indexed="8"/>
        <rFont val="標楷體"/>
        <family val="4"/>
        <charset val="136"/>
      </rPr>
      <t>年</t>
    </r>
    <r>
      <rPr>
        <b/>
        <sz val="20"/>
        <color indexed="8"/>
        <rFont val="Arial"/>
        <family val="2"/>
      </rPr>
      <t>1</t>
    </r>
    <r>
      <rPr>
        <b/>
        <sz val="20"/>
        <color indexed="8"/>
        <rFont val="標楷體"/>
        <family val="4"/>
        <charset val="136"/>
      </rPr>
      <t>月</t>
    </r>
    <r>
      <rPr>
        <b/>
        <sz val="20"/>
        <color indexed="8"/>
        <rFont val="Arial"/>
        <family val="2"/>
      </rPr>
      <t>1</t>
    </r>
    <r>
      <rPr>
        <b/>
        <sz val="20"/>
        <color indexed="8"/>
        <rFont val="標楷體"/>
        <family val="4"/>
        <charset val="136"/>
      </rPr>
      <t>日至</t>
    </r>
    <r>
      <rPr>
        <b/>
        <sz val="20"/>
        <color indexed="8"/>
        <rFont val="Arial"/>
        <family val="2"/>
      </rPr>
      <t>12</t>
    </r>
    <r>
      <rPr>
        <b/>
        <sz val="20"/>
        <color indexed="8"/>
        <rFont val="標楷體"/>
        <family val="4"/>
        <charset val="136"/>
      </rPr>
      <t>月</t>
    </r>
    <r>
      <rPr>
        <b/>
        <sz val="20"/>
        <color indexed="8"/>
        <rFont val="Arial"/>
        <family val="2"/>
      </rPr>
      <t>31</t>
    </r>
    <r>
      <rPr>
        <b/>
        <sz val="20"/>
        <color indexed="8"/>
        <rFont val="標楷體"/>
        <family val="4"/>
        <charset val="136"/>
      </rPr>
      <t>日由女性企業承包決標案件統計表</t>
    </r>
    <r>
      <rPr>
        <b/>
        <sz val="20"/>
        <color indexed="8"/>
        <rFont val="Arial"/>
        <family val="2"/>
      </rPr>
      <t/>
    </r>
    <phoneticPr fontId="20" type="noConversion"/>
  </si>
  <si>
    <r>
      <t>備註：
1.性別資料使用：
(1)本統計所稱「女性企業」，指依商業登記法及公司法登記之企業，其法定代表人為女性之得標廠商。
(2)本統計所稱「女性中小企業」，指依商業登記法及公司法登記之企業，其指法定代表人為女性且決標公告之『是否為中小企業』選取『是』之得標廠商。
(3)本統計所稱「符合一定條件之女性中小企業」 原名稱為「優先取得採購業務機會之女性中小企業」，依工程會104年l0月27日「104年推動性別平等業務輔導考核實地考核綜合座談會」討論情形，因現行法令上並未對該類女性中小企業採取優惠或保護措施，爰研議修正該用詞，並經工程會104年12月14日簽奉核定修正用詞。
(4)「符合一定條件之女性中小企業」篩選條件，依經濟部中小企業處102年3月22日「研議辦理女性企業參與政府採購性別統計事宜」會議結論，指中小企業之法定代表人為女性，且該企業符合下列要件之一：一、女性持有股權或出資額須達二分之一以上。二、依法登記之負責人及關係人二分之一以上為女性。上述兩項篩選條件排除股份有限公司依法登記之法人及其持有股權(即法人股東無性別，不納入計算)。
(5)有關決標件數及決標金額，係依商業登記法及公司法登記之企業得標者。
2.應用深化：</t>
    </r>
    <r>
      <rPr>
        <sz val="12"/>
        <rFont val="標楷體"/>
        <family val="4"/>
        <charset val="136"/>
      </rPr>
      <t xml:space="preserve">
(1)統計期間，統計期間，女性企業得標家數計12,078家(A)，女性中小企業得標家數計11,875(B)，B/A之比率為98.32%，顯示女性企業大多以中小企業為主；又與110年度相較，女性企業增加327家，上升2.78%；女性中小企業家數增加329家，增加2.85%。符合一定條件之女性中小企業家數計9,802家(C)，C/A之比率為81.16%，與110年相較，增加529家，上升5.7%。
(2)就公司登記及商業登記之企業，其得標之全部件數171,059件，全部決標金額約20,810.87億元，其中，女性企業得標件數49,446件(約占全部件數之28.91%)，得標金額約2,897.39億元(約占全部決標金額之13.92%)；女性中小企業得標件數47,590件(約占全部總件數27.82%)，得標金額2,384.11億元(約占全部決標總金額11.46%)；符合一定條件之女性小企業之得標件數38,219件(占總決標件數之22.34%)；得標金額約1,659.2億元(占總決標金額之7.97%)。
(3)各類女性企業承包政府採購之件數及金額之變動情形：女性企業、女性中小企業及符合一定條件之女性中小企業承包件數比率，111年較110年分別減少0.83%、0.67%及增加0.31%；在承包金額方面，女性企業、女性中小企業及符合一定條件之女性中小企業承包金額比率，111年較110年則分別減少12.26%、6.23%及2.83%，</t>
    </r>
    <r>
      <rPr>
        <sz val="12"/>
        <color indexed="8"/>
        <rFont val="標楷體"/>
        <family val="4"/>
        <charset val="136"/>
      </rPr>
      <t>女性企業、女性中小企業及符合一定條件之女性中小企業家數均上升，多數承包件數及金額比率均下降，但符合一定條件之女性中小企業承包件數反而上升，似符合一定條件之女性中小企業較易得標。
3.未進行國際性別統計比較原因說明：各國對於女性企業、女性中小企業等之定義可能不同，且尚難取得資料，爰無法與國際進行性別統計比較。</t>
    </r>
    <phoneticPr fontId="29" type="noConversion"/>
  </si>
  <si>
    <t>備註：
1.性別資料使用：
(1)本統計所稱「女性企業」，指依商業登記法及公司法登記之企業，其法定代表人為女性之得標廠商。
(2)本統計所稱「女性中小企業」，指依商業登記法及公司法登記之企業，其指法定代表人為女性且決標公告之『是否為中小企業』選取『是』之得標廠商。
(3)本統計所稱「符合一定條件之女性中小企業」 原名稱為「優先取得採購業務機會之女性中小企業」，依工程會104年l0月27日「104年推動性別平等業務輔導考核實地考核綜合座談會」討論情形，因現行法令上並未對該類女性中小企業採取優惠或保護措施，爰研議修正該用詞，並經工程會104年12月14日簽奉核定修正用詞。
(4)「符合一定條件之女性中小企業」篩選條件，依經濟部中小企業處102年3月22日「研議辦理女性企業參與政府採購性別統計事宜」會議結論，指中小企業之法定代表人為女性，且該企業符合下列要件之一：一、女性持有股權或出資額須達二分之一以上。二、依法登記之負責人及關係人二分之一以上為女性。上述兩項篩選條件排除股份有限公司依法登記之法人及其持有股權(即法人股東無性別，不納入計算)。
(5)有關決標件數及決標金額，係依商業登記法及公司法登記之企業得標者。
2.應用深化：
(1)統計期間，女性企業得標家數計11,491家(A)，女性中小企業得標家數計11,321(B)，B/A之比率為98.52%，顯示女性企業大多以中小企業為主；又與111年度相較，女性企業減少587家，下降4.86%；女性中小企業家數減少554家，下降4.67%。符合一定條件之女性中小企業家數計9,630家(C)，C/A之比率為83.8%，與111年相較，減少172家，下降1.75%。
(2)就公司登記及商業登記之企業，其得標之全部件數154,388件，全部決標金額約18,047.03億元，其中，女性企業得標件數44,470件(約占全部件數之28.8%)，得標金額約2,568.43億元(約占全部決標金額之14.23%)；女性中小企業得標件數42,980件(約占全部總件數27.84%)，得標金額2,196.44億元(約占全部決標總金額12.17%)；符合一定條件之女性小企業之得標件數35,637件(占總決標件數之23.08%)；得標金額約1,560.93億元(占總決標金額之8.65%)。
(3)各類女性企業承包政府採購之件數及金額之變動情形：女性企業、女性中小企業及符合一定條件之女性中小企業承包件數比率，112年較111年分別減少10.06%、9.69%及6.76%；在承包金額方面，女性企業、女性中小企業及符合一定條件之女性中小企業承包金額比率，112年較111年則分別減少11.35%、7.87%及5.92%，惟112年總決標件數亦較111年下降約9.74%，女性企業承包政府採購件數及金額整體趨勢持平。
3.未進行國際性別統計比較原因說明：各國對於女性企業、女性中小企業等之定義可能不同，且尚難取得資料，爰無法與國際進行性別統計比較。</t>
    <phoneticPr fontId="29" type="noConversion"/>
  </si>
  <si>
    <t>廠商地址(縣市)</t>
    <phoneticPr fontId="20" type="noConversion"/>
  </si>
  <si>
    <t>家數</t>
  </si>
  <si>
    <t>家數比率</t>
  </si>
  <si>
    <t>臺北市</t>
  </si>
  <si>
    <t>臺中市</t>
  </si>
  <si>
    <t>基隆市</t>
  </si>
  <si>
    <t>臺南市</t>
  </si>
  <si>
    <t>高雄市</t>
  </si>
  <si>
    <t>新北市</t>
  </si>
  <si>
    <t>宜蘭縣</t>
  </si>
  <si>
    <t>桃園市</t>
  </si>
  <si>
    <t>嘉義市</t>
  </si>
  <si>
    <t>新竹縣</t>
  </si>
  <si>
    <t>苗栗縣</t>
  </si>
  <si>
    <t>南投縣</t>
  </si>
  <si>
    <t>彰化縣</t>
  </si>
  <si>
    <t>新竹市</t>
  </si>
  <si>
    <t>雲林縣</t>
  </si>
  <si>
    <t>嘉義縣</t>
  </si>
  <si>
    <t>屏東縣</t>
  </si>
  <si>
    <t>花蓮縣</t>
  </si>
  <si>
    <t>臺東縣</t>
  </si>
  <si>
    <t>金門縣</t>
  </si>
  <si>
    <t>澎湖縣</t>
  </si>
  <si>
    <t>連江縣</t>
  </si>
  <si>
    <t>金額
(億元)</t>
    <phoneticPr fontId="20" type="noConversion"/>
  </si>
  <si>
    <r>
      <t>113年1月1日至12月31日由女性企業承包決標案件統計表</t>
    </r>
    <r>
      <rPr>
        <b/>
        <sz val="20"/>
        <color rgb="FF000000"/>
        <rFont val="標楷體"/>
        <family val="4"/>
        <charset val="136"/>
      </rPr>
      <t>(縣市別)</t>
    </r>
    <phoneticPr fontId="20" type="noConversion"/>
  </si>
  <si>
    <r>
      <t xml:space="preserve">備註：
1.性別資料使用：
(1)本統計所稱「女性企業」，指依商業登記法及公司法登記之企業，其法定代表人為女性之得標廠商。
(2)本統計所稱「女性中小企業」，指依商業登記法及公司法登記之企業，其指法定代表人為女性且決標公告之『是否為中小企業』選取『是』之得標廠商。
(3)本統計所稱「符合一定條件之女性中小企業」 原名稱為「優先取得採購業務機會之女性中小企業」，依工程會104年l0月27日「104年推動性別平等業務輔導考核實地考核綜合座談會」討論情形，因現行法令上並未對該類女性中小企業採取優惠或保護措施，爰研議修正該用詞，並經工程會104年12月14日簽奉核定修正用詞。
(4)「符合一定條件之女性中小企業」篩選條件，依經濟部中小企業處102年3月22日「研議辦理女性企業參與政府採購性別統計事宜」會議結論，指中小企業之法定代表人為女性，且該企業符合下列要件之一：一、女性持有股權或出資額須達二分之一以上。二、依法登記之負責人及關係人二分之一以上為女性。上述兩項篩選條件排除股份有限公司依法登記之法人及其持有股權(即法人股東無性別，不納入計算)。
(5)有關決標件數及決標金額，係依商業登記法及公司法登記之企業得標者。
2.同廠商代碼相同廠商地址列1筆計算；同廠商代碼不同廠商地址(縣市)列多筆計算；複數決標依得標廠商數計算。　
</t>
    </r>
    <r>
      <rPr>
        <sz val="14"/>
        <rFont val="標楷體"/>
        <family val="4"/>
        <charset val="136"/>
      </rPr>
      <t xml:space="preserve">3.有關決標件數及決標金額，係依商業登記法及公司法登記之企業得標者。
</t>
    </r>
    <r>
      <rPr>
        <sz val="14"/>
        <color indexed="8"/>
        <rFont val="標楷體"/>
        <family val="4"/>
        <charset val="136"/>
      </rPr>
      <t>4.自113年度起新增不利處境者「縣市」性別統計指標。</t>
    </r>
    <phoneticPr fontId="20" type="noConversion"/>
  </si>
  <si>
    <t>表20之附表</t>
    <phoneticPr fontId="29" type="noConversion"/>
  </si>
  <si>
    <t>備註：
1.性別資料使用：
(1)本統計所稱「女性企業」，指依商業登記法及公司法登記之企業，其法定代表人為女性之得標廠商。
(2)本統計所稱「女性中小企業」，指依商業登記法及公司法登記之企業，其指法定代表人為女性且決標公告之『是否為中小企業』選取『是』之得標廠商。
(3)本統計所稱「符合一定條件之女性中小企業」 原名稱為「優先取得採購業務機會之女性中小企業」，依工程會104年l0月27日「104年推動性別平等業務輔導考核實地考核綜合座談會」討論情形，因現行法令上並未對該類女性中小企業採取優惠或保護措施，爰研議修正該用詞，並經工程會104年12月14日簽奉核定修正用詞。
(4)「符合一定條件之女性中小企業」篩選條件，依經濟部中小企業處102年3月22日「研議辦理女性企業參與政府採購性別統計事宜」會議結論，指中小企業之法定代表人為女性，且該企業符合下列要件之一：①女性持有股權或出資額須達二分之一以上。②依法登記之負責人及關係人二分之一以上為女性。上述2項篩選條件排除股份有限公司依法登記之法人及其持有股權(即法人股東無性別，不納入計算)。
(5)有關決標件數及決標金額，係依商業登記法及公司法登記之企業得標者。
(6)採購案件如為複數決標，若有多個女性企業得標，為與全年度總採購案件比較，以該採購案為準統計1次。
2.應用深化：
(1)統計期間，女性企業得標家數計11,532家(A)，女性中小企業得標家數計11,355(B)，B/A之比率為98.47%，顯示女性企業大多以中小企業為主；又與112年度相較，女性企業增加41家，上升0.36%；女性中小企業家數增加34家，上升0.3%。符合一定條件之女性中小企業家數計9,635家(C)，C/A之比率為83.56%，與112年相較，增加5家，上升0.05%。
(2)就公司登記及商業登記之企業，其得標之全部件數162,723件，全部決標金額約16,320.06億元，其中，女性企業得標件數46,692件(約占全部件數之28.69%)，得標金額約2,932.15億元(約占全部決標金額之17.97%)；女性中小企業得標件數45,119件(約占全部總件數27.73%)，得標金額2,388.12億元(約占全部決標總金額14.63%)；符合一定條件之女性小企業之得標件數37,510件(占總決標件數之23.05%)；得標金額約1,689.15億元(占總決標金額之10.35%)。
(3)各類女性企業承包政府採購之件數及金額之變動情形：女性企業、女性中小企業及符合一定條件之女性中小企業承包件數比率，113年較112年分別增加4.76%、4.74%及4.99%；在承包金額方面，女性企業、女性中小企業及符合一定條件之女性中小企業承包金額比率，113年較112年則分別增加12.4%、8.03%及7.59%，女性企業承包政府採購件數及金額均微幅上升。
3.未進行國際性別統計比較原因說明：各國對於女性企業、女性中小企業等之定義可能不同，且尚難取得資料，爰無法與國際進行性別統計比較。</t>
    <phoneticPr fontId="29" type="noConversion"/>
  </si>
  <si>
    <t>113年1月1日至12月31日由女性企業承包決標案件統計表</t>
    <phoneticPr fontId="20" type="noConversion"/>
  </si>
  <si>
    <r>
      <rPr>
        <sz val="12"/>
        <color rgb="FF000000"/>
        <rFont val="標楷體"/>
        <family val="4"/>
        <charset val="136"/>
      </rPr>
      <t>表</t>
    </r>
    <r>
      <rPr>
        <sz val="12"/>
        <color indexed="8"/>
        <rFont val="標楷體"/>
        <family val="4"/>
        <charset val="136"/>
      </rPr>
      <t>20</t>
    </r>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</si>
</sst>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00_ "/>
  </numFmts>
  <fonts count="41" x14ac:knownFonts="1">
    <font>
      <sz val="12"/>
      <name val="新細明體"/>
      <family val="1"/>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9"/>
      <name val="細明體"/>
      <family val="3"/>
      <charset val="136"/>
    </font>
    <font>
      <b/>
      <sz val="20"/>
      <color indexed="8"/>
      <name val="標楷體"/>
      <family val="4"/>
      <charset val="136"/>
    </font>
    <font>
      <b/>
      <sz val="20"/>
      <color indexed="8"/>
      <name val="Arial"/>
      <family val="2"/>
    </font>
    <font>
      <sz val="14"/>
      <color indexed="8"/>
      <name val="標楷體"/>
      <family val="4"/>
      <charset val="136"/>
    </font>
    <font>
      <sz val="12"/>
      <color indexed="8"/>
      <name val="標楷體"/>
      <family val="4"/>
      <charset val="136"/>
    </font>
    <font>
      <vertAlign val="superscript"/>
      <sz val="12"/>
      <color indexed="8"/>
      <name val="標楷體"/>
      <family val="4"/>
      <charset val="136"/>
    </font>
    <font>
      <sz val="14"/>
      <color indexed="8"/>
      <name val="Arial"/>
      <family val="2"/>
    </font>
    <font>
      <sz val="16"/>
      <color indexed="8"/>
      <name val="標楷體"/>
      <family val="4"/>
      <charset val="136"/>
    </font>
    <font>
      <b/>
      <sz val="12"/>
      <name val="標楷體"/>
      <family val="4"/>
      <charset val="136"/>
    </font>
    <font>
      <sz val="9"/>
      <name val="新細明體"/>
      <family val="1"/>
      <charset val="136"/>
    </font>
    <font>
      <sz val="12"/>
      <color indexed="8"/>
      <name val="Arial"/>
      <family val="2"/>
    </font>
    <font>
      <sz val="12"/>
      <name val="標楷體"/>
      <family val="4"/>
      <charset val="136"/>
    </font>
    <font>
      <sz val="10"/>
      <color indexed="8"/>
      <name val="細明體"/>
      <family val="3"/>
      <charset val="136"/>
    </font>
    <font>
      <sz val="14"/>
      <name val="Arial"/>
      <family val="2"/>
    </font>
    <font>
      <sz val="12"/>
      <color theme="1"/>
      <name val="標楷體"/>
      <family val="4"/>
      <charset val="136"/>
    </font>
    <font>
      <sz val="12"/>
      <color theme="1"/>
      <name val="新細明體"/>
      <family val="1"/>
      <charset val="136"/>
    </font>
    <font>
      <b/>
      <sz val="20"/>
      <color rgb="FF000000"/>
      <name val="標楷體"/>
      <family val="4"/>
      <charset val="136"/>
    </font>
    <font>
      <sz val="14"/>
      <name val="標楷體"/>
      <family val="4"/>
      <charset val="136"/>
    </font>
    <font>
      <sz val="16"/>
      <color rgb="FF000000"/>
      <name val="標楷體"/>
      <family val="4"/>
      <charset val="136"/>
    </font>
    <font>
      <sz val="10"/>
      <color indexed="8"/>
      <name val="標楷體"/>
      <family val="4"/>
      <charset val="136"/>
    </font>
    <font>
      <sz val="12"/>
      <color rgb="FF000000"/>
      <name val="標楷體"/>
      <family val="4"/>
      <charset val="136"/>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FFF00"/>
        <bgColor indexed="64"/>
      </patternFill>
    </fill>
  </fills>
  <borders count="40">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right/>
      <top/>
      <bottom style="thin">
        <color auto="1"/>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48">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0" borderId="0"/>
    <xf numFmtId="0" fontId="5" fillId="0" borderId="0"/>
    <xf numFmtId="0" fontId="5" fillId="0" borderId="0"/>
    <xf numFmtId="0" fontId="5" fillId="0" borderId="0"/>
    <xf numFmtId="0" fontId="6" fillId="16" borderId="0" applyNumberFormat="0" applyBorder="0" applyAlignment="0" applyProtection="0">
      <alignment vertical="center"/>
    </xf>
    <xf numFmtId="0" fontId="7" fillId="0" borderId="1" applyNumberFormat="0" applyFill="0" applyAlignment="0" applyProtection="0">
      <alignment vertical="center"/>
    </xf>
    <xf numFmtId="0" fontId="8" fillId="4" borderId="0" applyNumberFormat="0" applyBorder="0" applyAlignment="0" applyProtection="0">
      <alignment vertical="center"/>
    </xf>
    <xf numFmtId="9" fontId="1" fillId="0" borderId="0" applyFont="0" applyFill="0" applyBorder="0" applyAlignment="0" applyProtection="0"/>
    <xf numFmtId="0" fontId="9" fillId="17" borderId="2" applyNumberFormat="0" applyAlignment="0" applyProtection="0">
      <alignment vertical="center"/>
    </xf>
    <xf numFmtId="0" fontId="10" fillId="0" borderId="3" applyNumberFormat="0" applyFill="0" applyAlignment="0" applyProtection="0">
      <alignment vertical="center"/>
    </xf>
    <xf numFmtId="0" fontId="5" fillId="18" borderId="4" applyNumberFormat="0" applyFont="0" applyAlignment="0" applyProtection="0">
      <alignment vertical="center"/>
    </xf>
    <xf numFmtId="0" fontId="11" fillId="0" borderId="0" applyNumberFormat="0" applyFill="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22"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7" borderId="2" applyNumberFormat="0" applyAlignment="0" applyProtection="0">
      <alignment vertical="center"/>
    </xf>
    <xf numFmtId="0" fontId="17" fillId="17" borderId="8" applyNumberFormat="0" applyAlignment="0" applyProtection="0">
      <alignment vertical="center"/>
    </xf>
    <xf numFmtId="0" fontId="18" fillId="23" borderId="9" applyNumberFormat="0" applyAlignment="0" applyProtection="0">
      <alignment vertical="center"/>
    </xf>
    <xf numFmtId="0" fontId="19" fillId="3" borderId="0" applyNumberFormat="0" applyBorder="0" applyAlignment="0" applyProtection="0">
      <alignment vertical="center"/>
    </xf>
    <xf numFmtId="0" fontId="2" fillId="0" borderId="0" applyNumberFormat="0" applyFill="0" applyBorder="0" applyAlignment="0" applyProtection="0">
      <alignment vertical="center"/>
    </xf>
    <xf numFmtId="9" fontId="5" fillId="0" borderId="0"/>
  </cellStyleXfs>
  <cellXfs count="151">
    <xf numFmtId="0" fontId="0" fillId="0" borderId="0" xfId="0"/>
    <xf numFmtId="0" fontId="5" fillId="0" borderId="0" xfId="22" applyAlignment="1">
      <alignment vertical="center"/>
    </xf>
    <xf numFmtId="0" fontId="26" fillId="0" borderId="0" xfId="22" applyFont="1" applyAlignment="1">
      <alignment vertical="center"/>
    </xf>
    <xf numFmtId="0" fontId="5" fillId="0" borderId="0" xfId="22" applyAlignment="1">
      <alignment horizontal="center" vertical="center"/>
    </xf>
    <xf numFmtId="0" fontId="5" fillId="0" borderId="0" xfId="22"/>
    <xf numFmtId="0" fontId="24" fillId="0" borderId="10" xfId="22" applyFont="1" applyBorder="1" applyAlignment="1">
      <alignment horizontal="center" vertical="center" wrapText="1"/>
    </xf>
    <xf numFmtId="0" fontId="24" fillId="0" borderId="11" xfId="22" applyFont="1" applyBorder="1" applyAlignment="1">
      <alignment horizontal="center" vertical="center" wrapText="1"/>
    </xf>
    <xf numFmtId="0" fontId="24" fillId="0" borderId="12" xfId="22" applyFont="1" applyBorder="1" applyAlignment="1">
      <alignment horizontal="center" vertical="center" wrapText="1"/>
    </xf>
    <xf numFmtId="0" fontId="24" fillId="0" borderId="13" xfId="22" applyFont="1" applyBorder="1" applyAlignment="1">
      <alignment horizontal="center" vertical="center" wrapText="1"/>
    </xf>
    <xf numFmtId="0" fontId="27" fillId="0" borderId="14" xfId="22" applyFont="1" applyBorder="1" applyAlignment="1">
      <alignment horizontal="center" vertical="center" wrapText="1"/>
    </xf>
    <xf numFmtId="176" fontId="26" fillId="0" borderId="11" xfId="22" applyNumberFormat="1" applyFont="1" applyBorder="1" applyAlignment="1">
      <alignment horizontal="center" vertical="center" wrapText="1"/>
    </xf>
    <xf numFmtId="4" fontId="26" fillId="0" borderId="12" xfId="22" applyNumberFormat="1" applyFont="1" applyBorder="1" applyAlignment="1">
      <alignment vertical="center" wrapText="1"/>
    </xf>
    <xf numFmtId="176" fontId="26" fillId="0" borderId="10" xfId="22" applyNumberFormat="1" applyFont="1" applyBorder="1" applyAlignment="1">
      <alignment horizontal="center" vertical="center" wrapText="1"/>
    </xf>
    <xf numFmtId="10" fontId="26" fillId="0" borderId="11" xfId="22" applyNumberFormat="1" applyFont="1" applyBorder="1" applyAlignment="1">
      <alignment horizontal="center" vertical="center" wrapText="1"/>
    </xf>
    <xf numFmtId="4" fontId="26" fillId="0" borderId="11" xfId="22" applyNumberFormat="1" applyFont="1" applyBorder="1" applyAlignment="1">
      <alignment vertical="center" wrapText="1"/>
    </xf>
    <xf numFmtId="10" fontId="26" fillId="0" borderId="12" xfId="22" applyNumberFormat="1" applyFont="1" applyBorder="1" applyAlignment="1">
      <alignment horizontal="center" vertical="center" wrapText="1"/>
    </xf>
    <xf numFmtId="10" fontId="26" fillId="0" borderId="13" xfId="22" applyNumberFormat="1" applyFont="1" applyBorder="1" applyAlignment="1">
      <alignment horizontal="center" vertical="center" wrapText="1"/>
    </xf>
    <xf numFmtId="3" fontId="26" fillId="0" borderId="10" xfId="22" applyNumberFormat="1" applyFont="1" applyBorder="1" applyAlignment="1">
      <alignment horizontal="center" vertical="center" wrapText="1"/>
    </xf>
    <xf numFmtId="0" fontId="27" fillId="0" borderId="15" xfId="22" applyFont="1" applyBorder="1" applyAlignment="1">
      <alignment horizontal="center" vertical="center" wrapText="1"/>
    </xf>
    <xf numFmtId="176" fontId="26" fillId="0" borderId="16" xfId="22" applyNumberFormat="1" applyFont="1" applyBorder="1" applyAlignment="1">
      <alignment horizontal="center" vertical="center" wrapText="1"/>
    </xf>
    <xf numFmtId="177" fontId="26" fillId="0" borderId="17" xfId="22" applyNumberFormat="1" applyFont="1" applyBorder="1" applyAlignment="1">
      <alignment vertical="center" wrapText="1"/>
    </xf>
    <xf numFmtId="176" fontId="26" fillId="0" borderId="18" xfId="22" applyNumberFormat="1" applyFont="1" applyBorder="1" applyAlignment="1">
      <alignment horizontal="center" vertical="center" wrapText="1"/>
    </xf>
    <xf numFmtId="10" fontId="26" fillId="0" borderId="16" xfId="22" applyNumberFormat="1" applyFont="1" applyBorder="1" applyAlignment="1">
      <alignment horizontal="center" vertical="center" wrapText="1"/>
    </xf>
    <xf numFmtId="177" fontId="26" fillId="0" borderId="16" xfId="22" applyNumberFormat="1" applyFont="1" applyBorder="1" applyAlignment="1">
      <alignment vertical="center" wrapText="1"/>
    </xf>
    <xf numFmtId="10" fontId="26" fillId="0" borderId="17" xfId="22" applyNumberFormat="1" applyFont="1" applyBorder="1" applyAlignment="1">
      <alignment horizontal="center" vertical="center" wrapText="1"/>
    </xf>
    <xf numFmtId="10" fontId="26" fillId="0" borderId="19" xfId="22" applyNumberFormat="1" applyFont="1" applyBorder="1" applyAlignment="1">
      <alignment horizontal="center" vertical="center" wrapText="1"/>
    </xf>
    <xf numFmtId="3" fontId="26" fillId="0" borderId="11" xfId="22" applyNumberFormat="1" applyFont="1" applyBorder="1" applyAlignment="1">
      <alignment horizontal="center" vertical="center" wrapText="1"/>
    </xf>
    <xf numFmtId="3" fontId="5" fillId="0" borderId="0" xfId="22" applyNumberFormat="1"/>
    <xf numFmtId="0" fontId="23" fillId="0" borderId="0" xfId="22" applyFont="1" applyAlignment="1">
      <alignment horizontal="left" vertical="center" wrapText="1"/>
    </xf>
    <xf numFmtId="4" fontId="26" fillId="0" borderId="16" xfId="22" applyNumberFormat="1" applyFont="1" applyBorder="1" applyAlignment="1">
      <alignment vertical="center" wrapText="1"/>
    </xf>
    <xf numFmtId="0" fontId="30" fillId="0" borderId="0" xfId="22" applyFont="1" applyAlignment="1">
      <alignment horizontal="center" vertical="center"/>
    </xf>
    <xf numFmtId="0" fontId="30" fillId="0" borderId="0" xfId="22" applyFont="1"/>
    <xf numFmtId="0" fontId="28" fillId="0" borderId="0" xfId="0" applyFont="1" applyAlignment="1">
      <alignment vertical="top" wrapText="1"/>
    </xf>
    <xf numFmtId="0" fontId="1" fillId="0" borderId="0" xfId="0" applyFont="1" applyAlignment="1">
      <alignment vertical="top" wrapText="1"/>
    </xf>
    <xf numFmtId="3" fontId="22" fillId="0" borderId="20" xfId="22" applyNumberFormat="1" applyFont="1" applyBorder="1" applyAlignment="1">
      <alignment horizontal="center" vertical="center" wrapText="1"/>
    </xf>
    <xf numFmtId="10" fontId="0" fillId="0" borderId="0" xfId="0" applyNumberFormat="1"/>
    <xf numFmtId="0" fontId="5" fillId="0" borderId="0" xfId="0" applyFont="1"/>
    <xf numFmtId="3" fontId="5" fillId="0" borderId="0" xfId="0" applyNumberFormat="1" applyFont="1"/>
    <xf numFmtId="0" fontId="5" fillId="0" borderId="0" xfId="0" applyFont="1" applyAlignment="1">
      <alignment wrapText="1"/>
    </xf>
    <xf numFmtId="0" fontId="5" fillId="0" borderId="0" xfId="21" applyAlignment="1">
      <alignment wrapText="1"/>
    </xf>
    <xf numFmtId="0" fontId="32" fillId="0" borderId="0" xfId="0" applyFont="1" applyAlignment="1">
      <alignment wrapText="1"/>
    </xf>
    <xf numFmtId="10" fontId="26" fillId="24" borderId="16" xfId="22" applyNumberFormat="1" applyFont="1" applyFill="1" applyBorder="1" applyAlignment="1">
      <alignment horizontal="center" vertical="center" wrapText="1"/>
    </xf>
    <xf numFmtId="10" fontId="5" fillId="0" borderId="0" xfId="22" applyNumberFormat="1" applyAlignment="1">
      <alignment vertical="center"/>
    </xf>
    <xf numFmtId="3" fontId="33" fillId="0" borderId="11" xfId="22" applyNumberFormat="1" applyFont="1" applyBorder="1" applyAlignment="1">
      <alignment horizontal="center" vertical="center" wrapText="1"/>
    </xf>
    <xf numFmtId="4" fontId="33" fillId="0" borderId="12" xfId="22" applyNumberFormat="1" applyFont="1" applyBorder="1" applyAlignment="1">
      <alignment vertical="center" wrapText="1"/>
    </xf>
    <xf numFmtId="3" fontId="33" fillId="0" borderId="10" xfId="22" applyNumberFormat="1" applyFont="1" applyBorder="1" applyAlignment="1">
      <alignment horizontal="center" vertical="center" wrapText="1"/>
    </xf>
    <xf numFmtId="10" fontId="33" fillId="0" borderId="11" xfId="22" applyNumberFormat="1" applyFont="1" applyBorder="1" applyAlignment="1">
      <alignment horizontal="center" vertical="center" wrapText="1"/>
    </xf>
    <xf numFmtId="4" fontId="33" fillId="0" borderId="11" xfId="22" applyNumberFormat="1" applyFont="1" applyBorder="1" applyAlignment="1">
      <alignment vertical="center" wrapText="1"/>
    </xf>
    <xf numFmtId="10" fontId="33" fillId="0" borderId="12" xfId="22" applyNumberFormat="1" applyFont="1" applyBorder="1" applyAlignment="1">
      <alignment horizontal="center" vertical="center" wrapText="1"/>
    </xf>
    <xf numFmtId="10" fontId="33" fillId="0" borderId="13" xfId="22" applyNumberFormat="1" applyFont="1" applyBorder="1" applyAlignment="1">
      <alignment horizontal="center" vertical="center" wrapText="1"/>
    </xf>
    <xf numFmtId="176" fontId="33" fillId="0" borderId="16" xfId="22" applyNumberFormat="1" applyFont="1" applyBorder="1" applyAlignment="1">
      <alignment horizontal="center" vertical="center" wrapText="1"/>
    </xf>
    <xf numFmtId="177" fontId="33" fillId="0" borderId="17" xfId="22" applyNumberFormat="1" applyFont="1" applyBorder="1" applyAlignment="1">
      <alignment vertical="center" wrapText="1"/>
    </xf>
    <xf numFmtId="176" fontId="33" fillId="0" borderId="18" xfId="22" applyNumberFormat="1" applyFont="1" applyBorder="1" applyAlignment="1">
      <alignment horizontal="center" vertical="center" wrapText="1"/>
    </xf>
    <xf numFmtId="177" fontId="33" fillId="0" borderId="16" xfId="22" applyNumberFormat="1" applyFont="1" applyBorder="1" applyAlignment="1">
      <alignment vertical="center" wrapText="1"/>
    </xf>
    <xf numFmtId="10" fontId="33" fillId="0" borderId="17" xfId="22" applyNumberFormat="1" applyFont="1" applyBorder="1" applyAlignment="1">
      <alignment horizontal="center" vertical="center" wrapText="1"/>
    </xf>
    <xf numFmtId="10" fontId="33" fillId="0" borderId="16" xfId="22" applyNumberFormat="1" applyFont="1" applyBorder="1" applyAlignment="1">
      <alignment horizontal="center" vertical="center" wrapText="1"/>
    </xf>
    <xf numFmtId="10" fontId="33" fillId="0" borderId="19" xfId="22" applyNumberFormat="1" applyFont="1" applyBorder="1" applyAlignment="1">
      <alignment horizontal="center" vertical="center" wrapText="1"/>
    </xf>
    <xf numFmtId="3" fontId="5" fillId="0" borderId="0" xfId="19" applyNumberFormat="1"/>
    <xf numFmtId="0" fontId="5" fillId="0" borderId="0" xfId="19" applyAlignment="1">
      <alignment wrapText="1"/>
    </xf>
    <xf numFmtId="0" fontId="5" fillId="0" borderId="0" xfId="22" applyAlignment="1">
      <alignment wrapText="1"/>
    </xf>
    <xf numFmtId="3" fontId="5" fillId="0" borderId="0" xfId="19" applyNumberFormat="1" applyAlignment="1">
      <alignment wrapText="1"/>
    </xf>
    <xf numFmtId="0" fontId="32" fillId="0" borderId="0" xfId="19" applyFont="1" applyAlignment="1">
      <alignment wrapText="1"/>
    </xf>
    <xf numFmtId="4" fontId="33" fillId="0" borderId="16" xfId="22" applyNumberFormat="1" applyFont="1" applyBorder="1" applyAlignment="1">
      <alignment vertical="center" wrapText="1"/>
    </xf>
    <xf numFmtId="176" fontId="0" fillId="0" borderId="0" xfId="0" applyNumberFormat="1"/>
    <xf numFmtId="177" fontId="0" fillId="0" borderId="0" xfId="0" applyNumberFormat="1"/>
    <xf numFmtId="4" fontId="0" fillId="0" borderId="0" xfId="0" applyNumberFormat="1"/>
    <xf numFmtId="10" fontId="0" fillId="0" borderId="0" xfId="26" applyNumberFormat="1" applyFont="1"/>
    <xf numFmtId="0" fontId="23" fillId="0" borderId="14" xfId="20" applyFont="1" applyBorder="1" applyAlignment="1">
      <alignment horizontal="center" vertical="center" wrapText="1"/>
    </xf>
    <xf numFmtId="0" fontId="23" fillId="0" borderId="11" xfId="22" applyFont="1" applyBorder="1" applyAlignment="1">
      <alignment horizontal="center" vertical="center" wrapText="1"/>
    </xf>
    <xf numFmtId="0" fontId="23" fillId="0" borderId="12" xfId="22" applyFont="1" applyBorder="1" applyAlignment="1">
      <alignment horizontal="center" vertical="center" wrapText="1"/>
    </xf>
    <xf numFmtId="0" fontId="23" fillId="0" borderId="10" xfId="22" applyFont="1" applyBorder="1" applyAlignment="1">
      <alignment horizontal="center" vertical="center" wrapText="1"/>
    </xf>
    <xf numFmtId="0" fontId="23" fillId="0" borderId="38" xfId="22" applyFont="1" applyBorder="1" applyAlignment="1">
      <alignment horizontal="center" vertical="center" wrapText="1"/>
    </xf>
    <xf numFmtId="0" fontId="23" fillId="0" borderId="13" xfId="22" applyFont="1" applyBorder="1" applyAlignment="1">
      <alignment horizontal="center" vertical="center" wrapText="1"/>
    </xf>
    <xf numFmtId="0" fontId="37" fillId="0" borderId="15" xfId="22" applyFont="1" applyBorder="1" applyAlignment="1">
      <alignment horizontal="center" vertical="center" wrapText="1"/>
    </xf>
    <xf numFmtId="0" fontId="26" fillId="0" borderId="0" xfId="22" applyFont="1" applyAlignment="1">
      <alignment horizontal="center" vertical="center"/>
    </xf>
    <xf numFmtId="0" fontId="5" fillId="0" borderId="0" xfId="19"/>
    <xf numFmtId="0" fontId="26" fillId="0" borderId="0" xfId="19" applyFont="1" applyAlignment="1">
      <alignment vertical="center"/>
    </xf>
    <xf numFmtId="3" fontId="26" fillId="0" borderId="0" xfId="19" applyNumberFormat="1" applyFont="1" applyAlignment="1">
      <alignment vertical="center"/>
    </xf>
    <xf numFmtId="0" fontId="26" fillId="0" borderId="0" xfId="21" applyFont="1" applyAlignment="1">
      <alignment vertical="center" wrapText="1"/>
    </xf>
    <xf numFmtId="176" fontId="23" fillId="0" borderId="11" xfId="22" applyNumberFormat="1" applyFont="1" applyBorder="1" applyAlignment="1">
      <alignment horizontal="center" vertical="center" wrapText="1"/>
    </xf>
    <xf numFmtId="10" fontId="37" fillId="0" borderId="11" xfId="22" applyNumberFormat="1" applyFont="1" applyBorder="1" applyAlignment="1">
      <alignment horizontal="right" vertical="center" wrapText="1"/>
    </xf>
    <xf numFmtId="178" fontId="23" fillId="0" borderId="11" xfId="22" applyNumberFormat="1" applyFont="1" applyBorder="1" applyAlignment="1">
      <alignment horizontal="right" vertical="center" wrapText="1"/>
    </xf>
    <xf numFmtId="10" fontId="23" fillId="0" borderId="12" xfId="47" applyNumberFormat="1" applyFont="1" applyBorder="1" applyAlignment="1">
      <alignment vertical="center"/>
    </xf>
    <xf numFmtId="176" fontId="23" fillId="0" borderId="10" xfId="22" applyNumberFormat="1" applyFont="1" applyBorder="1" applyAlignment="1">
      <alignment horizontal="center" vertical="center" wrapText="1"/>
    </xf>
    <xf numFmtId="10" fontId="23" fillId="0" borderId="11" xfId="47" applyNumberFormat="1" applyFont="1" applyBorder="1" applyAlignment="1">
      <alignment vertical="center"/>
    </xf>
    <xf numFmtId="176" fontId="23" fillId="0" borderId="38" xfId="22" applyNumberFormat="1" applyFont="1" applyBorder="1" applyAlignment="1">
      <alignment horizontal="center" vertical="center" wrapText="1"/>
    </xf>
    <xf numFmtId="10" fontId="23" fillId="0" borderId="13" xfId="47" applyNumberFormat="1" applyFont="1" applyBorder="1" applyAlignment="1">
      <alignment vertical="center"/>
    </xf>
    <xf numFmtId="176" fontId="37" fillId="0" borderId="16" xfId="22" applyNumberFormat="1" applyFont="1" applyBorder="1" applyAlignment="1">
      <alignment horizontal="center" vertical="center" wrapText="1"/>
    </xf>
    <xf numFmtId="10" fontId="37" fillId="0" borderId="16" xfId="22" applyNumberFormat="1" applyFont="1" applyBorder="1" applyAlignment="1">
      <alignment horizontal="right" vertical="center" wrapText="1"/>
    </xf>
    <xf numFmtId="177" fontId="37" fillId="0" borderId="16" xfId="22" applyNumberFormat="1" applyFont="1" applyBorder="1" applyAlignment="1">
      <alignment vertical="center" wrapText="1"/>
    </xf>
    <xf numFmtId="10" fontId="23" fillId="0" borderId="17" xfId="47" applyNumberFormat="1" applyFont="1" applyBorder="1" applyAlignment="1">
      <alignment vertical="center"/>
    </xf>
    <xf numFmtId="176" fontId="37" fillId="0" borderId="18" xfId="22" applyNumberFormat="1" applyFont="1" applyBorder="1" applyAlignment="1">
      <alignment horizontal="center" vertical="center" wrapText="1"/>
    </xf>
    <xf numFmtId="10" fontId="23" fillId="0" borderId="16" xfId="47" applyNumberFormat="1" applyFont="1" applyBorder="1" applyAlignment="1">
      <alignment vertical="center"/>
    </xf>
    <xf numFmtId="4" fontId="37" fillId="0" borderId="16" xfId="22" applyNumberFormat="1" applyFont="1" applyBorder="1" applyAlignment="1">
      <alignment horizontal="right" vertical="center" wrapText="1"/>
    </xf>
    <xf numFmtId="176" fontId="37" fillId="0" borderId="39" xfId="22" applyNumberFormat="1" applyFont="1" applyBorder="1" applyAlignment="1">
      <alignment horizontal="center" vertical="center" wrapText="1"/>
    </xf>
    <xf numFmtId="177" fontId="37" fillId="0" borderId="16" xfId="22" applyNumberFormat="1" applyFont="1" applyBorder="1" applyAlignment="1">
      <alignment horizontal="right" vertical="center" wrapText="1"/>
    </xf>
    <xf numFmtId="10" fontId="23" fillId="0" borderId="19" xfId="47" applyNumberFormat="1" applyFont="1" applyBorder="1" applyAlignment="1">
      <alignment vertical="center"/>
    </xf>
    <xf numFmtId="3" fontId="37" fillId="0" borderId="11" xfId="22" applyNumberFormat="1" applyFont="1" applyBorder="1" applyAlignment="1">
      <alignment horizontal="center" vertical="center" wrapText="1"/>
    </xf>
    <xf numFmtId="4" fontId="37" fillId="0" borderId="12" xfId="22" applyNumberFormat="1" applyFont="1" applyBorder="1" applyAlignment="1">
      <alignment vertical="center" wrapText="1"/>
    </xf>
    <xf numFmtId="3" fontId="37" fillId="0" borderId="10" xfId="22" applyNumberFormat="1" applyFont="1" applyBorder="1" applyAlignment="1">
      <alignment horizontal="center" vertical="center" wrapText="1"/>
    </xf>
    <xf numFmtId="10" fontId="37" fillId="0" borderId="11" xfId="22" applyNumberFormat="1" applyFont="1" applyBorder="1" applyAlignment="1">
      <alignment horizontal="center" vertical="center" wrapText="1"/>
    </xf>
    <xf numFmtId="4" fontId="37" fillId="0" borderId="11" xfId="22" applyNumberFormat="1" applyFont="1" applyBorder="1" applyAlignment="1">
      <alignment vertical="center" wrapText="1"/>
    </xf>
    <xf numFmtId="10" fontId="37" fillId="0" borderId="12" xfId="22" applyNumberFormat="1" applyFont="1" applyBorder="1" applyAlignment="1">
      <alignment horizontal="center" vertical="center" wrapText="1"/>
    </xf>
    <xf numFmtId="10" fontId="37" fillId="0" borderId="13" xfId="22" applyNumberFormat="1" applyFont="1" applyBorder="1" applyAlignment="1">
      <alignment horizontal="center" vertical="center" wrapText="1"/>
    </xf>
    <xf numFmtId="177" fontId="37" fillId="0" borderId="17" xfId="22" applyNumberFormat="1" applyFont="1" applyBorder="1" applyAlignment="1">
      <alignment vertical="center" wrapText="1"/>
    </xf>
    <xf numFmtId="10" fontId="37" fillId="0" borderId="16" xfId="22" applyNumberFormat="1" applyFont="1" applyBorder="1" applyAlignment="1">
      <alignment horizontal="center" vertical="center" wrapText="1"/>
    </xf>
    <xf numFmtId="10" fontId="37" fillId="0" borderId="17" xfId="22" applyNumberFormat="1" applyFont="1" applyBorder="1" applyAlignment="1">
      <alignment horizontal="center" vertical="center" wrapText="1"/>
    </xf>
    <xf numFmtId="4" fontId="37" fillId="0" borderId="16" xfId="22" applyNumberFormat="1" applyFont="1" applyBorder="1" applyAlignment="1">
      <alignment vertical="center" wrapText="1"/>
    </xf>
    <xf numFmtId="10" fontId="37" fillId="0" borderId="19" xfId="22" applyNumberFormat="1" applyFont="1" applyBorder="1" applyAlignment="1">
      <alignment horizontal="center" vertical="center" wrapText="1"/>
    </xf>
    <xf numFmtId="3" fontId="24" fillId="0" borderId="20" xfId="22" applyNumberFormat="1" applyFont="1" applyBorder="1" applyAlignment="1">
      <alignment horizontal="center" vertical="center" wrapText="1"/>
    </xf>
    <xf numFmtId="0" fontId="34" fillId="0" borderId="29" xfId="22" applyFont="1" applyBorder="1" applyAlignment="1">
      <alignment horizontal="left" vertical="top" wrapText="1"/>
    </xf>
    <xf numFmtId="0" fontId="34" fillId="0" borderId="29" xfId="0" applyFont="1" applyBorder="1" applyAlignment="1">
      <alignment horizontal="left" vertical="top" wrapText="1"/>
    </xf>
    <xf numFmtId="0" fontId="31" fillId="0" borderId="0" xfId="0" applyFont="1" applyAlignment="1">
      <alignment vertical="top" wrapText="1"/>
    </xf>
    <xf numFmtId="3" fontId="21" fillId="0" borderId="0" xfId="22" applyNumberFormat="1" applyFont="1" applyAlignment="1">
      <alignment horizontal="center" vertical="center" wrapText="1"/>
    </xf>
    <xf numFmtId="0" fontId="23" fillId="0" borderId="21" xfId="22" applyFont="1" applyBorder="1" applyAlignment="1">
      <alignment horizontal="center" vertical="center" wrapText="1"/>
    </xf>
    <xf numFmtId="0" fontId="39" fillId="0" borderId="22" xfId="20" applyFont="1" applyBorder="1" applyAlignment="1">
      <alignment horizontal="center" vertical="center" wrapText="1"/>
    </xf>
    <xf numFmtId="0" fontId="24" fillId="0" borderId="23" xfId="22" applyFont="1" applyBorder="1" applyAlignment="1">
      <alignment horizontal="center" vertical="center" wrapText="1"/>
    </xf>
    <xf numFmtId="0" fontId="39" fillId="0" borderId="11" xfId="20" applyFont="1" applyBorder="1" applyAlignment="1">
      <alignment horizontal="center" vertical="center" wrapText="1"/>
    </xf>
    <xf numFmtId="0" fontId="24" fillId="0" borderId="24" xfId="22" applyFont="1" applyBorder="1" applyAlignment="1">
      <alignment horizontal="center" vertical="center" wrapText="1"/>
    </xf>
    <xf numFmtId="0" fontId="39" fillId="0" borderId="12" xfId="20" applyFont="1" applyBorder="1" applyAlignment="1">
      <alignment horizontal="center" vertical="center" wrapText="1"/>
    </xf>
    <xf numFmtId="0" fontId="24" fillId="0" borderId="25" xfId="22" applyFont="1" applyBorder="1" applyAlignment="1">
      <alignment horizontal="center" vertical="center" wrapText="1"/>
    </xf>
    <xf numFmtId="0" fontId="24" fillId="0" borderId="26" xfId="22" applyFont="1" applyBorder="1" applyAlignment="1">
      <alignment horizontal="center" vertical="center" wrapText="1"/>
    </xf>
    <xf numFmtId="0" fontId="39" fillId="0" borderId="27" xfId="20" applyFont="1" applyBorder="1" applyAlignment="1">
      <alignment horizontal="center" vertical="center" wrapText="1"/>
    </xf>
    <xf numFmtId="0" fontId="39" fillId="0" borderId="28" xfId="20" applyFont="1" applyBorder="1" applyAlignment="1">
      <alignment horizontal="center" vertical="center" wrapText="1"/>
    </xf>
    <xf numFmtId="0" fontId="23" fillId="0" borderId="29" xfId="22" applyFont="1" applyBorder="1" applyAlignment="1">
      <alignment vertical="center" wrapText="1"/>
    </xf>
    <xf numFmtId="3" fontId="38" fillId="0" borderId="34" xfId="22" applyNumberFormat="1" applyFont="1" applyBorder="1" applyAlignment="1">
      <alignment horizontal="right" vertical="center" wrapText="1"/>
    </xf>
    <xf numFmtId="0" fontId="23" fillId="0" borderId="22" xfId="22" applyFont="1" applyBorder="1" applyAlignment="1">
      <alignment horizontal="center" vertical="center" wrapText="1"/>
    </xf>
    <xf numFmtId="0" fontId="23" fillId="0" borderId="14" xfId="20" applyFont="1" applyBorder="1" applyAlignment="1">
      <alignment horizontal="center" vertical="center" wrapText="1"/>
    </xf>
    <xf numFmtId="0" fontId="23" fillId="0" borderId="31" xfId="22" applyFont="1" applyBorder="1" applyAlignment="1">
      <alignment horizontal="center" vertical="center" wrapText="1"/>
    </xf>
    <xf numFmtId="0" fontId="23" fillId="0" borderId="33" xfId="20" applyFont="1" applyBorder="1" applyAlignment="1">
      <alignment horizontal="center" vertical="center" wrapText="1"/>
    </xf>
    <xf numFmtId="0" fontId="23" fillId="0" borderId="35" xfId="22" applyFont="1" applyBorder="1" applyAlignment="1">
      <alignment horizontal="center" vertical="center" wrapText="1"/>
    </xf>
    <xf numFmtId="0" fontId="23" fillId="0" borderId="36" xfId="22" applyFont="1" applyBorder="1" applyAlignment="1">
      <alignment horizontal="center" vertical="center" wrapText="1"/>
    </xf>
    <xf numFmtId="0" fontId="23" fillId="0" borderId="37" xfId="20" applyFont="1" applyBorder="1" applyAlignment="1">
      <alignment horizontal="center" vertical="center" wrapText="1"/>
    </xf>
    <xf numFmtId="0" fontId="35" fillId="0" borderId="29" xfId="0" applyFont="1" applyBorder="1" applyAlignment="1">
      <alignment horizontal="left" vertical="top" wrapText="1"/>
    </xf>
    <xf numFmtId="0" fontId="34" fillId="0" borderId="0" xfId="0" applyFont="1" applyAlignment="1">
      <alignment vertical="top" wrapText="1"/>
    </xf>
    <xf numFmtId="0" fontId="35" fillId="0" borderId="0" xfId="0" applyFont="1" applyAlignment="1">
      <alignment vertical="top" wrapText="1"/>
    </xf>
    <xf numFmtId="3" fontId="22" fillId="0" borderId="0" xfId="22" applyNumberFormat="1" applyFont="1" applyAlignment="1">
      <alignment horizontal="center" vertical="center" wrapText="1"/>
    </xf>
    <xf numFmtId="0" fontId="5" fillId="0" borderId="22" xfId="20" applyBorder="1" applyAlignment="1">
      <alignment horizontal="center" vertical="center" wrapText="1"/>
    </xf>
    <xf numFmtId="0" fontId="5" fillId="0" borderId="11" xfId="20" applyBorder="1" applyAlignment="1">
      <alignment horizontal="center" vertical="center" wrapText="1"/>
    </xf>
    <xf numFmtId="0" fontId="5" fillId="0" borderId="12" xfId="20" applyBorder="1" applyAlignment="1">
      <alignment horizontal="center" vertical="center" wrapText="1"/>
    </xf>
    <xf numFmtId="0" fontId="5" fillId="0" borderId="27" xfId="20" applyBorder="1" applyAlignment="1">
      <alignment horizontal="center" vertical="center" wrapText="1"/>
    </xf>
    <xf numFmtId="0" fontId="5" fillId="0" borderId="28" xfId="20" applyBorder="1" applyAlignment="1">
      <alignment horizontal="center" vertical="center" wrapText="1"/>
    </xf>
    <xf numFmtId="3" fontId="22" fillId="0" borderId="20" xfId="22" applyNumberFormat="1" applyFont="1" applyBorder="1" applyAlignment="1">
      <alignment horizontal="center" vertical="center" wrapText="1"/>
    </xf>
    <xf numFmtId="0" fontId="0" fillId="0" borderId="0" xfId="0" applyAlignment="1">
      <alignment vertical="top" wrapText="1"/>
    </xf>
    <xf numFmtId="0" fontId="24" fillId="0" borderId="0" xfId="22" applyFont="1" applyAlignment="1">
      <alignment horizontal="left" vertical="top" wrapText="1"/>
    </xf>
    <xf numFmtId="0" fontId="22" fillId="0" borderId="20" xfId="22" applyFont="1" applyBorder="1" applyAlignment="1">
      <alignment horizontal="center" vertical="center" wrapText="1"/>
    </xf>
    <xf numFmtId="0" fontId="24" fillId="0" borderId="30" xfId="22" applyFont="1" applyBorder="1" applyAlignment="1">
      <alignment horizontal="center" vertical="center" wrapText="1"/>
    </xf>
    <xf numFmtId="0" fontId="24" fillId="0" borderId="31" xfId="22" applyFont="1" applyBorder="1" applyAlignment="1">
      <alignment horizontal="center" vertical="center" wrapText="1"/>
    </xf>
    <xf numFmtId="0" fontId="24" fillId="0" borderId="32" xfId="22" applyFont="1" applyBorder="1" applyAlignment="1">
      <alignment horizontal="center" vertical="center" wrapText="1"/>
    </xf>
    <xf numFmtId="0" fontId="24" fillId="0" borderId="33" xfId="22" applyFont="1" applyBorder="1" applyAlignment="1">
      <alignment horizontal="center" vertical="center" wrapText="1"/>
    </xf>
    <xf numFmtId="0" fontId="24" fillId="0" borderId="27" xfId="22" applyFont="1" applyBorder="1" applyAlignment="1">
      <alignment horizontal="center" vertical="center" wrapText="1"/>
    </xf>
  </cellXfs>
  <cellStyles count="48">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一般 2" xfId="19" xr:uid="{CAC3C3C3-E1B4-4DE4-A0D6-FEDE98CB3037}"/>
    <cellStyle name="一般_1020529 各機關102年5月17日至5月28日採購由女性企業承包統計表(依採購性質案件)(修正格式)" xfId="20" xr:uid="{F9AD43F2-2345-4FE9-A7BE-8ECFA732D5A6}"/>
    <cellStyle name="一般_1021204 各機關102年5月17日至11月30日採購由女性企業承包統計表V加優先取得女性企業" xfId="21" xr:uid="{C81FBC08-9C49-4381-8ADB-4E2CBD9BABE2}"/>
    <cellStyle name="一般_1111" xfId="22" xr:uid="{CFB5897A-9619-46F5-AEB6-AA41D23E5EAF}"/>
    <cellStyle name="中等" xfId="23" builtinId="28" customBuiltin="1"/>
    <cellStyle name="合計" xfId="24" builtinId="25" customBuiltin="1"/>
    <cellStyle name="好" xfId="25" builtinId="26" customBuiltin="1"/>
    <cellStyle name="百分比" xfId="26" builtinId="5"/>
    <cellStyle name="百分比 2" xfId="47" xr:uid="{18B5E5CC-A352-49F2-B4D0-4ACBB0B00D59}"/>
    <cellStyle name="計算方式" xfId="27" builtinId="22" customBuiltin="1"/>
    <cellStyle name="連結的儲存格" xfId="28" builtinId="24" customBuiltin="1"/>
    <cellStyle name="備註" xfId="29" builtinId="10" customBuiltin="1"/>
    <cellStyle name="說明文字" xfId="30" builtinId="53" customBuiltin="1"/>
    <cellStyle name="輔色1" xfId="31" builtinId="29" customBuiltin="1"/>
    <cellStyle name="輔色2" xfId="32" builtinId="33" customBuiltin="1"/>
    <cellStyle name="輔色3" xfId="33" builtinId="37" customBuiltin="1"/>
    <cellStyle name="輔色4" xfId="34" builtinId="41" customBuiltin="1"/>
    <cellStyle name="輔色5" xfId="35" builtinId="45" customBuiltin="1"/>
    <cellStyle name="輔色6" xfId="36" builtinId="49" customBuiltin="1"/>
    <cellStyle name="標題" xfId="37" builtinId="15" customBuiltin="1"/>
    <cellStyle name="標題 1" xfId="38" builtinId="16" customBuiltin="1"/>
    <cellStyle name="標題 2" xfId="39" builtinId="17" customBuiltin="1"/>
    <cellStyle name="標題 3" xfId="40" builtinId="18" customBuiltin="1"/>
    <cellStyle name="標題 4" xfId="41" builtinId="19" customBuiltin="1"/>
    <cellStyle name="輸入" xfId="42" builtinId="20" customBuiltin="1"/>
    <cellStyle name="輸出" xfId="43" builtinId="21" customBuiltin="1"/>
    <cellStyle name="檢查儲存格" xfId="44" builtinId="23" customBuiltin="1"/>
    <cellStyle name="壞" xfId="45" builtinId="27" customBuiltin="1"/>
    <cellStyle name="警告文字" xfId="46"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0</xdr:row>
      <xdr:rowOff>646043</xdr:rowOff>
    </xdr:from>
    <xdr:to>
      <xdr:col>14</xdr:col>
      <xdr:colOff>551820</xdr:colOff>
      <xdr:row>2</xdr:row>
      <xdr:rowOff>76200</xdr:rowOff>
    </xdr:to>
    <xdr:sp macro="" textlink="">
      <xdr:nvSpPr>
        <xdr:cNvPr id="2" name="Text Box 7">
          <a:extLst>
            <a:ext uri="{FF2B5EF4-FFF2-40B4-BE49-F238E27FC236}">
              <a16:creationId xmlns:a16="http://schemas.microsoft.com/office/drawing/2014/main" id="{0EDE7944-6FEE-26CC-E14A-D33DCA96CE76}"/>
            </a:ext>
          </a:extLst>
        </xdr:cNvPr>
        <xdr:cNvSpPr txBox="1">
          <a:spLocks noChangeArrowheads="1"/>
        </xdr:cNvSpPr>
      </xdr:nvSpPr>
      <xdr:spPr bwMode="auto">
        <a:xfrm>
          <a:off x="11430000" y="646043"/>
          <a:ext cx="551820" cy="363607"/>
        </a:xfrm>
        <a:prstGeom prst="rect">
          <a:avLst/>
        </a:prstGeom>
        <a:noFill/>
        <a:ln w="9525">
          <a:noFill/>
          <a:miter lim="800000"/>
          <a:headEnd/>
          <a:tailEnd/>
        </a:ln>
      </xdr:spPr>
      <xdr:txBody>
        <a:bodyPr vertOverflow="clip" wrap="square" lIns="91440" tIns="45720" rIns="91440" bIns="45720" anchor="t" upright="1"/>
        <a:lstStyle/>
        <a:p>
          <a:pPr algn="l" rtl="0">
            <a:lnSpc>
              <a:spcPts val="1400"/>
            </a:lnSpc>
            <a:defRPr sz="1000"/>
          </a:pPr>
          <a:r>
            <a:rPr lang="zh-TW" altLang="en-US" sz="1200" b="0" i="0" u="none" strike="noStrike" baseline="0">
              <a:solidFill>
                <a:srgbClr val="000000"/>
              </a:solidFill>
              <a:latin typeface="標楷體"/>
              <a:ea typeface="標楷體"/>
            </a:rPr>
            <a:t>表</a:t>
          </a:r>
          <a:r>
            <a:rPr lang="en-US" altLang="zh-TW" sz="1200" b="0" i="0" u="none" strike="noStrike" baseline="0">
              <a:solidFill>
                <a:srgbClr val="000000"/>
              </a:solidFill>
              <a:latin typeface="標楷體"/>
              <a:ea typeface="標楷體"/>
            </a:rPr>
            <a:t>20</a:t>
          </a:r>
          <a:endParaRPr lang="en-US" altLang="zh-TW" sz="1200" b="0" i="0" u="none" strike="noStrike" baseline="0">
            <a:solidFill>
              <a:srgbClr val="000000"/>
            </a:solidFill>
            <a:latin typeface="Times New Roman"/>
            <a:cs typeface="Times New Roman"/>
          </a:endParaRPr>
        </a:p>
        <a:p>
          <a:pPr algn="l" rtl="0">
            <a:lnSpc>
              <a:spcPts val="1200"/>
            </a:lnSpc>
            <a:defRPr sz="1000"/>
          </a:pPr>
          <a:endParaRPr lang="en-US" altLang="zh-TW" sz="1200" b="0" i="0" u="none" strike="noStrike" baseline="0">
            <a:solidFill>
              <a:srgbClr val="000000"/>
            </a:solidFill>
            <a:latin typeface="Times New Roman"/>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156210</xdr:colOff>
      <xdr:row>0</xdr:row>
      <xdr:rowOff>133350</xdr:rowOff>
    </xdr:from>
    <xdr:to>
      <xdr:col>14</xdr:col>
      <xdr:colOff>714173</xdr:colOff>
      <xdr:row>0</xdr:row>
      <xdr:rowOff>465002</xdr:rowOff>
    </xdr:to>
    <xdr:sp macro="" textlink="">
      <xdr:nvSpPr>
        <xdr:cNvPr id="3" name="Text Box 2">
          <a:extLst>
            <a:ext uri="{FF2B5EF4-FFF2-40B4-BE49-F238E27FC236}">
              <a16:creationId xmlns:a16="http://schemas.microsoft.com/office/drawing/2014/main" id="{890865C7-1B87-38A2-7DD1-EEBCCB42BEA5}"/>
            </a:ext>
          </a:extLst>
        </xdr:cNvPr>
        <xdr:cNvSpPr txBox="1">
          <a:spLocks noChangeArrowheads="1"/>
        </xdr:cNvSpPr>
      </xdr:nvSpPr>
      <xdr:spPr bwMode="auto">
        <a:xfrm>
          <a:off x="12392025" y="38271450"/>
          <a:ext cx="561975" cy="333375"/>
        </a:xfrm>
        <a:prstGeom prst="rect">
          <a:avLst/>
        </a:prstGeom>
        <a:noFill/>
        <a:ln w="9525">
          <a:noFill/>
          <a:miter lim="800000"/>
          <a:headEnd/>
          <a:tailEnd/>
        </a:ln>
      </xdr:spPr>
      <xdr:txBody>
        <a:bodyPr vertOverflow="clip" wrap="square" lIns="91440" tIns="45720" rIns="91440" bIns="45720" anchor="t" upright="1"/>
        <a:lstStyle/>
        <a:p>
          <a:pPr algn="l" rtl="0">
            <a:lnSpc>
              <a:spcPts val="1400"/>
            </a:lnSpc>
            <a:defRPr sz="1000"/>
          </a:pPr>
          <a:r>
            <a:rPr lang="zh-TW" altLang="en-US" sz="1200" b="0" i="0" u="none" strike="noStrike" baseline="0">
              <a:solidFill>
                <a:srgbClr val="000000"/>
              </a:solidFill>
              <a:latin typeface="標楷體"/>
              <a:ea typeface="標楷體"/>
            </a:rPr>
            <a:t>表</a:t>
          </a:r>
          <a:r>
            <a:rPr lang="en-US" altLang="zh-TW" sz="1200" b="0" i="0" u="none" strike="noStrike" baseline="0">
              <a:solidFill>
                <a:srgbClr val="000000"/>
              </a:solidFill>
              <a:latin typeface="標楷體"/>
              <a:ea typeface="標楷體"/>
            </a:rPr>
            <a:t>20</a:t>
          </a:r>
          <a:endParaRPr lang="en-US" altLang="zh-TW" sz="1200" b="0" i="0" u="none" strike="noStrike" baseline="0">
            <a:solidFill>
              <a:srgbClr val="000000"/>
            </a:solidFill>
            <a:latin typeface="Times New Roman"/>
            <a:cs typeface="Times New Roman"/>
          </a:endParaRPr>
        </a:p>
        <a:p>
          <a:pPr algn="l" rtl="0">
            <a:lnSpc>
              <a:spcPts val="1100"/>
            </a:lnSpc>
            <a:defRPr sz="1000"/>
          </a:pPr>
          <a:endParaRPr lang="en-US" altLang="zh-TW" sz="1200" b="0" i="0" u="none" strike="noStrike" baseline="0">
            <a:solidFill>
              <a:srgbClr val="000000"/>
            </a:solidFill>
            <a:latin typeface="Times New Roman"/>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165735</xdr:colOff>
      <xdr:row>0</xdr:row>
      <xdr:rowOff>76200</xdr:rowOff>
    </xdr:from>
    <xdr:to>
      <xdr:col>14</xdr:col>
      <xdr:colOff>723672</xdr:colOff>
      <xdr:row>0</xdr:row>
      <xdr:rowOff>371475</xdr:rowOff>
    </xdr:to>
    <xdr:sp macro="" textlink="">
      <xdr:nvSpPr>
        <xdr:cNvPr id="2" name="Text Box 1">
          <a:extLst>
            <a:ext uri="{FF2B5EF4-FFF2-40B4-BE49-F238E27FC236}">
              <a16:creationId xmlns:a16="http://schemas.microsoft.com/office/drawing/2014/main" id="{91C393D4-A443-0A4C-E7BA-97B7C9B6FFB3}"/>
            </a:ext>
          </a:extLst>
        </xdr:cNvPr>
        <xdr:cNvSpPr txBox="1">
          <a:spLocks noChangeArrowheads="1"/>
        </xdr:cNvSpPr>
      </xdr:nvSpPr>
      <xdr:spPr bwMode="auto">
        <a:xfrm>
          <a:off x="12401550" y="44472225"/>
          <a:ext cx="561975" cy="295275"/>
        </a:xfrm>
        <a:prstGeom prst="rect">
          <a:avLst/>
        </a:prstGeom>
        <a:noFill/>
        <a:ln w="9525">
          <a:noFill/>
          <a:miter lim="800000"/>
          <a:headEnd/>
          <a:tailEnd/>
        </a:ln>
      </xdr:spPr>
      <xdr:txBody>
        <a:bodyPr vertOverflow="clip" wrap="square" lIns="91440" tIns="45720" rIns="91440" bIns="45720" anchor="t" upright="1"/>
        <a:lstStyle/>
        <a:p>
          <a:pPr algn="l" rtl="0">
            <a:lnSpc>
              <a:spcPts val="1400"/>
            </a:lnSpc>
            <a:defRPr sz="1000"/>
          </a:pPr>
          <a:r>
            <a:rPr lang="zh-TW" altLang="en-US" sz="1200" b="0" i="0" u="none" strike="noStrike" baseline="0">
              <a:solidFill>
                <a:srgbClr val="000000"/>
              </a:solidFill>
              <a:latin typeface="標楷體"/>
              <a:ea typeface="標楷體"/>
            </a:rPr>
            <a:t>表</a:t>
          </a:r>
          <a:r>
            <a:rPr lang="en-US" altLang="zh-TW" sz="1200" b="0" i="0" u="none" strike="noStrike" baseline="0">
              <a:solidFill>
                <a:srgbClr val="000000"/>
              </a:solidFill>
              <a:latin typeface="標楷體"/>
              <a:ea typeface="標楷體"/>
            </a:rPr>
            <a:t>20</a:t>
          </a:r>
          <a:endParaRPr lang="en-US" altLang="zh-TW" sz="1200" b="0" i="0" u="none" strike="noStrike" baseline="0">
            <a:solidFill>
              <a:srgbClr val="000000"/>
            </a:solidFill>
            <a:latin typeface="Times New Roman"/>
            <a:cs typeface="Times New Roman"/>
          </a:endParaRPr>
        </a:p>
        <a:p>
          <a:pPr algn="l" rtl="0">
            <a:lnSpc>
              <a:spcPts val="1100"/>
            </a:lnSpc>
            <a:defRPr sz="1000"/>
          </a:pPr>
          <a:endParaRPr lang="en-US" altLang="zh-TW" sz="12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0</xdr:row>
      <xdr:rowOff>646043</xdr:rowOff>
    </xdr:from>
    <xdr:to>
      <xdr:col>14</xdr:col>
      <xdr:colOff>551820</xdr:colOff>
      <xdr:row>2</xdr:row>
      <xdr:rowOff>76200</xdr:rowOff>
    </xdr:to>
    <xdr:sp macro="" textlink="">
      <xdr:nvSpPr>
        <xdr:cNvPr id="2" name="Text Box 7">
          <a:extLst>
            <a:ext uri="{FF2B5EF4-FFF2-40B4-BE49-F238E27FC236}">
              <a16:creationId xmlns:a16="http://schemas.microsoft.com/office/drawing/2014/main" id="{BD85F265-6B9B-B9D0-2F72-B80E13FFC68F}"/>
            </a:ext>
          </a:extLst>
        </xdr:cNvPr>
        <xdr:cNvSpPr txBox="1">
          <a:spLocks noChangeArrowheads="1"/>
        </xdr:cNvSpPr>
      </xdr:nvSpPr>
      <xdr:spPr bwMode="auto">
        <a:xfrm>
          <a:off x="10096500" y="655320"/>
          <a:ext cx="494735" cy="358140"/>
        </a:xfrm>
        <a:prstGeom prst="rect">
          <a:avLst/>
        </a:prstGeom>
        <a:noFill/>
        <a:ln w="9525">
          <a:noFill/>
          <a:miter lim="800000"/>
          <a:headEnd/>
          <a:tailEnd/>
        </a:ln>
      </xdr:spPr>
      <xdr:txBody>
        <a:bodyPr vertOverflow="clip" wrap="square" lIns="91440" tIns="45720" rIns="91440" bIns="45720" anchor="t" upright="1"/>
        <a:lstStyle/>
        <a:p>
          <a:pPr algn="l" rtl="0">
            <a:lnSpc>
              <a:spcPts val="1400"/>
            </a:lnSpc>
            <a:defRPr sz="1000"/>
          </a:pPr>
          <a:r>
            <a:rPr lang="zh-TW" altLang="en-US" sz="1200" b="0" i="0" u="none" strike="noStrike" baseline="0">
              <a:solidFill>
                <a:srgbClr val="000000"/>
              </a:solidFill>
              <a:latin typeface="標楷體"/>
              <a:ea typeface="標楷體"/>
            </a:rPr>
            <a:t>表</a:t>
          </a:r>
          <a:r>
            <a:rPr lang="en-US" altLang="zh-TW" sz="1200" b="0" i="0" u="none" strike="noStrike" baseline="0">
              <a:solidFill>
                <a:srgbClr val="000000"/>
              </a:solidFill>
              <a:latin typeface="標楷體"/>
              <a:ea typeface="標楷體"/>
            </a:rPr>
            <a:t>20</a:t>
          </a:r>
          <a:endParaRPr lang="en-US" altLang="zh-TW" sz="1200" b="0" i="0" u="none" strike="noStrike" baseline="0">
            <a:solidFill>
              <a:srgbClr val="000000"/>
            </a:solidFill>
            <a:latin typeface="Times New Roman"/>
            <a:cs typeface="Times New Roman"/>
          </a:endParaRPr>
        </a:p>
        <a:p>
          <a:pPr algn="l" rtl="0">
            <a:lnSpc>
              <a:spcPts val="1200"/>
            </a:lnSpc>
            <a:defRPr sz="1000"/>
          </a:pPr>
          <a:endParaRPr lang="en-US" altLang="zh-TW" sz="12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0</xdr:row>
      <xdr:rowOff>646043</xdr:rowOff>
    </xdr:from>
    <xdr:to>
      <xdr:col>14</xdr:col>
      <xdr:colOff>551820</xdr:colOff>
      <xdr:row>2</xdr:row>
      <xdr:rowOff>76200</xdr:rowOff>
    </xdr:to>
    <xdr:sp macro="" textlink="">
      <xdr:nvSpPr>
        <xdr:cNvPr id="2" name="Text Box 7">
          <a:extLst>
            <a:ext uri="{FF2B5EF4-FFF2-40B4-BE49-F238E27FC236}">
              <a16:creationId xmlns:a16="http://schemas.microsoft.com/office/drawing/2014/main" id="{0368B487-14E6-10B5-F012-37774CEB6F45}"/>
            </a:ext>
          </a:extLst>
        </xdr:cNvPr>
        <xdr:cNvSpPr txBox="1">
          <a:spLocks noChangeArrowheads="1"/>
        </xdr:cNvSpPr>
      </xdr:nvSpPr>
      <xdr:spPr bwMode="auto">
        <a:xfrm>
          <a:off x="11220450" y="647700"/>
          <a:ext cx="555625" cy="361950"/>
        </a:xfrm>
        <a:prstGeom prst="rect">
          <a:avLst/>
        </a:prstGeom>
        <a:noFill/>
        <a:ln w="9525">
          <a:noFill/>
          <a:miter lim="800000"/>
          <a:headEnd/>
          <a:tailEnd/>
        </a:ln>
      </xdr:spPr>
      <xdr:txBody>
        <a:bodyPr vertOverflow="clip" wrap="square" lIns="91440" tIns="45720" rIns="91440" bIns="45720" anchor="t" upright="1"/>
        <a:lstStyle/>
        <a:p>
          <a:pPr algn="l" rtl="0">
            <a:lnSpc>
              <a:spcPts val="1400"/>
            </a:lnSpc>
            <a:defRPr sz="1000"/>
          </a:pPr>
          <a:r>
            <a:rPr lang="zh-TW" altLang="en-US" sz="1200" b="0" i="0" u="none" strike="noStrike" baseline="0">
              <a:solidFill>
                <a:srgbClr val="000000"/>
              </a:solidFill>
              <a:latin typeface="標楷體"/>
              <a:ea typeface="標楷體"/>
            </a:rPr>
            <a:t>表</a:t>
          </a:r>
          <a:r>
            <a:rPr lang="en-US" altLang="zh-TW" sz="1200" b="0" i="0" u="none" strike="noStrike" baseline="0">
              <a:solidFill>
                <a:srgbClr val="000000"/>
              </a:solidFill>
              <a:latin typeface="標楷體"/>
              <a:ea typeface="標楷體"/>
            </a:rPr>
            <a:t>20</a:t>
          </a:r>
          <a:endParaRPr lang="en-US" altLang="zh-TW" sz="1200" b="0" i="0" u="none" strike="noStrike" baseline="0">
            <a:solidFill>
              <a:srgbClr val="000000"/>
            </a:solidFill>
            <a:latin typeface="Times New Roman"/>
            <a:cs typeface="Times New Roman"/>
          </a:endParaRPr>
        </a:p>
        <a:p>
          <a:pPr algn="l" rtl="0">
            <a:lnSpc>
              <a:spcPts val="1200"/>
            </a:lnSpc>
            <a:defRPr sz="1000"/>
          </a:pPr>
          <a:endParaRPr lang="en-US" altLang="zh-TW" sz="120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551820</xdr:colOff>
      <xdr:row>2</xdr:row>
      <xdr:rowOff>76200</xdr:rowOff>
    </xdr:to>
    <xdr:sp macro="" textlink="">
      <xdr:nvSpPr>
        <xdr:cNvPr id="2" name="Text Box 7">
          <a:extLst>
            <a:ext uri="{FF2B5EF4-FFF2-40B4-BE49-F238E27FC236}">
              <a16:creationId xmlns:a16="http://schemas.microsoft.com/office/drawing/2014/main" id="{07D17053-89ED-E08E-0751-A3ABC154D7C3}"/>
            </a:ext>
          </a:extLst>
        </xdr:cNvPr>
        <xdr:cNvSpPr txBox="1">
          <a:spLocks noChangeArrowheads="1"/>
        </xdr:cNvSpPr>
      </xdr:nvSpPr>
      <xdr:spPr bwMode="auto">
        <a:xfrm>
          <a:off x="11220450" y="647700"/>
          <a:ext cx="555625" cy="285750"/>
        </a:xfrm>
        <a:prstGeom prst="rect">
          <a:avLst/>
        </a:prstGeom>
        <a:noFill/>
        <a:ln w="9525">
          <a:noFill/>
          <a:miter lim="800000"/>
          <a:headEnd/>
          <a:tailEnd/>
        </a:ln>
      </xdr:spPr>
      <xdr:txBody>
        <a:bodyPr vertOverflow="clip" wrap="square" lIns="91440" tIns="45720" rIns="91440" bIns="45720" anchor="t" upright="1"/>
        <a:lstStyle/>
        <a:p>
          <a:pPr algn="l" rtl="0">
            <a:lnSpc>
              <a:spcPts val="1400"/>
            </a:lnSpc>
            <a:defRPr sz="1000"/>
          </a:pPr>
          <a:r>
            <a:rPr lang="zh-TW" altLang="en-US" sz="1200" b="0" i="0" u="none" strike="noStrike" baseline="0">
              <a:solidFill>
                <a:srgbClr val="000000"/>
              </a:solidFill>
              <a:latin typeface="標楷體"/>
              <a:ea typeface="標楷體"/>
            </a:rPr>
            <a:t>表</a:t>
          </a:r>
          <a:r>
            <a:rPr lang="en-US" altLang="zh-TW" sz="1200" b="0" i="0" u="none" strike="noStrike" baseline="0">
              <a:solidFill>
                <a:srgbClr val="000000"/>
              </a:solidFill>
              <a:latin typeface="標楷體"/>
              <a:ea typeface="標楷體"/>
            </a:rPr>
            <a:t>20</a:t>
          </a:r>
          <a:endParaRPr lang="en-US" altLang="zh-TW" sz="1200" b="0" i="0" u="none" strike="noStrike" baseline="0">
            <a:solidFill>
              <a:srgbClr val="000000"/>
            </a:solidFill>
            <a:latin typeface="Times New Roman"/>
            <a:cs typeface="Times New Roman"/>
          </a:endParaRPr>
        </a:p>
        <a:p>
          <a:pPr algn="l" rtl="0">
            <a:lnSpc>
              <a:spcPts val="1100"/>
            </a:lnSpc>
            <a:defRPr sz="1000"/>
          </a:pPr>
          <a:endParaRPr lang="en-US" altLang="zh-TW" sz="1200" b="0" i="0" u="none" strike="noStrike" baseline="0">
            <a:solidFill>
              <a:srgbClr val="000000"/>
            </a:solidFill>
            <a:latin typeface="Times New Roman"/>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843280</xdr:colOff>
      <xdr:row>0</xdr:row>
      <xdr:rowOff>190500</xdr:rowOff>
    </xdr:from>
    <xdr:to>
      <xdr:col>14</xdr:col>
      <xdr:colOff>476930</xdr:colOff>
      <xdr:row>0</xdr:row>
      <xdr:rowOff>468730</xdr:rowOff>
    </xdr:to>
    <xdr:sp macro="" textlink="">
      <xdr:nvSpPr>
        <xdr:cNvPr id="8" name="Text Box 7">
          <a:extLst>
            <a:ext uri="{FF2B5EF4-FFF2-40B4-BE49-F238E27FC236}">
              <a16:creationId xmlns:a16="http://schemas.microsoft.com/office/drawing/2014/main" id="{87DEB64F-9C03-83AF-89EB-AE33A511722B}"/>
            </a:ext>
          </a:extLst>
        </xdr:cNvPr>
        <xdr:cNvSpPr txBox="1">
          <a:spLocks noChangeArrowheads="1"/>
        </xdr:cNvSpPr>
      </xdr:nvSpPr>
      <xdr:spPr bwMode="auto">
        <a:xfrm>
          <a:off x="12166600" y="190500"/>
          <a:ext cx="555625" cy="285750"/>
        </a:xfrm>
        <a:prstGeom prst="rect">
          <a:avLst/>
        </a:prstGeom>
        <a:noFill/>
        <a:ln w="9525">
          <a:noFill/>
          <a:miter lim="800000"/>
          <a:headEnd/>
          <a:tailEnd/>
        </a:ln>
      </xdr:spPr>
      <xdr:txBody>
        <a:bodyPr vertOverflow="clip" wrap="square" lIns="91440" tIns="45720" rIns="91440" bIns="45720" anchor="t" upright="1"/>
        <a:lstStyle/>
        <a:p>
          <a:pPr algn="l" rtl="0">
            <a:lnSpc>
              <a:spcPts val="1400"/>
            </a:lnSpc>
            <a:defRPr sz="1000"/>
          </a:pPr>
          <a:r>
            <a:rPr lang="zh-TW" altLang="en-US" sz="1200" b="0" i="0" u="none" strike="noStrike" baseline="0">
              <a:solidFill>
                <a:srgbClr val="000000"/>
              </a:solidFill>
              <a:latin typeface="標楷體"/>
              <a:ea typeface="標楷體"/>
            </a:rPr>
            <a:t>表</a:t>
          </a:r>
          <a:r>
            <a:rPr lang="en-US" altLang="zh-TW" sz="1200" b="0" i="0" u="none" strike="noStrike" baseline="0">
              <a:solidFill>
                <a:srgbClr val="000000"/>
              </a:solidFill>
              <a:latin typeface="標楷體"/>
              <a:ea typeface="標楷體"/>
            </a:rPr>
            <a:t>20</a:t>
          </a:r>
          <a:endParaRPr lang="en-US" altLang="zh-TW" sz="1200" b="0" i="0" u="none" strike="noStrike" baseline="0">
            <a:solidFill>
              <a:srgbClr val="000000"/>
            </a:solidFill>
            <a:latin typeface="Times New Roman"/>
            <a:cs typeface="Times New Roman"/>
          </a:endParaRPr>
        </a:p>
        <a:p>
          <a:pPr algn="l" rtl="0">
            <a:lnSpc>
              <a:spcPts val="1200"/>
            </a:lnSpc>
            <a:defRPr sz="1000"/>
          </a:pPr>
          <a:endParaRPr lang="en-US" altLang="zh-TW" sz="120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843280</xdr:colOff>
      <xdr:row>0</xdr:row>
      <xdr:rowOff>190500</xdr:rowOff>
    </xdr:from>
    <xdr:to>
      <xdr:col>14</xdr:col>
      <xdr:colOff>476930</xdr:colOff>
      <xdr:row>0</xdr:row>
      <xdr:rowOff>468730</xdr:rowOff>
    </xdr:to>
    <xdr:sp macro="" textlink="">
      <xdr:nvSpPr>
        <xdr:cNvPr id="7" name="Text Box 7">
          <a:extLst>
            <a:ext uri="{FF2B5EF4-FFF2-40B4-BE49-F238E27FC236}">
              <a16:creationId xmlns:a16="http://schemas.microsoft.com/office/drawing/2014/main" id="{5A66C4A4-CEA5-77F6-1C30-1A753CADB98A}"/>
            </a:ext>
          </a:extLst>
        </xdr:cNvPr>
        <xdr:cNvSpPr txBox="1">
          <a:spLocks noChangeArrowheads="1"/>
        </xdr:cNvSpPr>
      </xdr:nvSpPr>
      <xdr:spPr bwMode="auto">
        <a:xfrm>
          <a:off x="12166600" y="8667750"/>
          <a:ext cx="555625" cy="285750"/>
        </a:xfrm>
        <a:prstGeom prst="rect">
          <a:avLst/>
        </a:prstGeom>
        <a:noFill/>
        <a:ln w="9525">
          <a:noFill/>
          <a:miter lim="800000"/>
          <a:headEnd/>
          <a:tailEnd/>
        </a:ln>
      </xdr:spPr>
      <xdr:txBody>
        <a:bodyPr vertOverflow="clip" wrap="square" lIns="91440" tIns="45720" rIns="91440" bIns="45720" anchor="t" upright="1"/>
        <a:lstStyle/>
        <a:p>
          <a:pPr algn="l" rtl="0">
            <a:lnSpc>
              <a:spcPts val="1400"/>
            </a:lnSpc>
            <a:defRPr sz="1000"/>
          </a:pPr>
          <a:r>
            <a:rPr lang="zh-TW" altLang="en-US" sz="1200" b="0" i="0" u="none" strike="noStrike" baseline="0">
              <a:solidFill>
                <a:srgbClr val="000000"/>
              </a:solidFill>
              <a:latin typeface="標楷體"/>
              <a:ea typeface="標楷體"/>
            </a:rPr>
            <a:t>表</a:t>
          </a:r>
          <a:r>
            <a:rPr lang="en-US" altLang="zh-TW" sz="1200" b="0" i="0" u="none" strike="noStrike" baseline="0">
              <a:solidFill>
                <a:srgbClr val="000000"/>
              </a:solidFill>
              <a:latin typeface="標楷體"/>
              <a:ea typeface="標楷體"/>
            </a:rPr>
            <a:t>20</a:t>
          </a:r>
          <a:endParaRPr lang="en-US" altLang="zh-TW" sz="1200" b="0" i="0" u="none" strike="noStrike" baseline="0">
            <a:solidFill>
              <a:srgbClr val="000000"/>
            </a:solidFill>
            <a:latin typeface="Times New Roman"/>
            <a:cs typeface="Times New Roman"/>
          </a:endParaRPr>
        </a:p>
        <a:p>
          <a:pPr algn="l" rtl="0">
            <a:lnSpc>
              <a:spcPts val="1200"/>
            </a:lnSpc>
            <a:defRPr sz="1000"/>
          </a:pPr>
          <a:endParaRPr lang="en-US" altLang="zh-TW" sz="1200" b="0" i="0" u="none" strike="noStrike" baseline="0">
            <a:solidFill>
              <a:srgbClr val="000000"/>
            </a:solidFill>
            <a:latin typeface="Times New Roman"/>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47625</xdr:colOff>
      <xdr:row>0</xdr:row>
      <xdr:rowOff>123825</xdr:rowOff>
    </xdr:from>
    <xdr:to>
      <xdr:col>14</xdr:col>
      <xdr:colOff>605588</xdr:colOff>
      <xdr:row>0</xdr:row>
      <xdr:rowOff>457200</xdr:rowOff>
    </xdr:to>
    <xdr:sp macro="" textlink="">
      <xdr:nvSpPr>
        <xdr:cNvPr id="1031" name="Text Box 7">
          <a:extLst>
            <a:ext uri="{FF2B5EF4-FFF2-40B4-BE49-F238E27FC236}">
              <a16:creationId xmlns:a16="http://schemas.microsoft.com/office/drawing/2014/main" id="{03A60618-D25A-C6F3-A57E-ACE1AD45C278}"/>
            </a:ext>
          </a:extLst>
        </xdr:cNvPr>
        <xdr:cNvSpPr txBox="1">
          <a:spLocks noChangeArrowheads="1"/>
        </xdr:cNvSpPr>
      </xdr:nvSpPr>
      <xdr:spPr bwMode="auto">
        <a:xfrm>
          <a:off x="12268200" y="123825"/>
          <a:ext cx="561975" cy="333375"/>
        </a:xfrm>
        <a:prstGeom prst="rect">
          <a:avLst/>
        </a:prstGeom>
        <a:noFill/>
        <a:ln w="9525">
          <a:noFill/>
          <a:miter lim="800000"/>
          <a:headEnd/>
          <a:tailEnd/>
        </a:ln>
      </xdr:spPr>
      <xdr:txBody>
        <a:bodyPr vertOverflow="clip" wrap="square" lIns="91440" tIns="45720" rIns="91440" bIns="45720" anchor="t" upright="1"/>
        <a:lstStyle/>
        <a:p>
          <a:pPr algn="l" rtl="0">
            <a:lnSpc>
              <a:spcPts val="1400"/>
            </a:lnSpc>
            <a:defRPr sz="1000"/>
          </a:pPr>
          <a:r>
            <a:rPr lang="zh-TW" altLang="en-US" sz="1200" b="0" i="0" u="none" strike="noStrike" baseline="0">
              <a:solidFill>
                <a:srgbClr val="000000"/>
              </a:solidFill>
              <a:latin typeface="標楷體"/>
              <a:ea typeface="標楷體"/>
            </a:rPr>
            <a:t>表</a:t>
          </a:r>
          <a:r>
            <a:rPr lang="en-US" altLang="zh-TW" sz="1200" b="0" i="0" u="none" strike="noStrike" baseline="0">
              <a:solidFill>
                <a:srgbClr val="000000"/>
              </a:solidFill>
              <a:latin typeface="標楷體"/>
              <a:ea typeface="標楷體"/>
            </a:rPr>
            <a:t>20</a:t>
          </a:r>
          <a:endParaRPr lang="en-US" altLang="zh-TW" sz="1200" b="0" i="0" u="none" strike="noStrike" baseline="0">
            <a:solidFill>
              <a:srgbClr val="000000"/>
            </a:solidFill>
            <a:latin typeface="Times New Roman"/>
            <a:cs typeface="Times New Roman"/>
          </a:endParaRPr>
        </a:p>
        <a:p>
          <a:pPr algn="l" rtl="0">
            <a:lnSpc>
              <a:spcPts val="1100"/>
            </a:lnSpc>
            <a:defRPr sz="1000"/>
          </a:pPr>
          <a:endParaRPr lang="en-US" altLang="zh-TW" sz="1200" b="0" i="0" u="none" strike="noStrike" baseline="0">
            <a:solidFill>
              <a:srgbClr val="000000"/>
            </a:solidFill>
            <a:latin typeface="Times New Roman"/>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165735</xdr:colOff>
      <xdr:row>0</xdr:row>
      <xdr:rowOff>66675</xdr:rowOff>
    </xdr:from>
    <xdr:to>
      <xdr:col>14</xdr:col>
      <xdr:colOff>723672</xdr:colOff>
      <xdr:row>0</xdr:row>
      <xdr:rowOff>400050</xdr:rowOff>
    </xdr:to>
    <xdr:sp macro="" textlink="">
      <xdr:nvSpPr>
        <xdr:cNvPr id="5" name="Text Box 5">
          <a:extLst>
            <a:ext uri="{FF2B5EF4-FFF2-40B4-BE49-F238E27FC236}">
              <a16:creationId xmlns:a16="http://schemas.microsoft.com/office/drawing/2014/main" id="{242E3865-8C9F-7A8E-174F-EF79CF8CD6F6}"/>
            </a:ext>
          </a:extLst>
        </xdr:cNvPr>
        <xdr:cNvSpPr txBox="1">
          <a:spLocks noChangeArrowheads="1"/>
        </xdr:cNvSpPr>
      </xdr:nvSpPr>
      <xdr:spPr bwMode="auto">
        <a:xfrm>
          <a:off x="12401550" y="25174575"/>
          <a:ext cx="561975" cy="333375"/>
        </a:xfrm>
        <a:prstGeom prst="rect">
          <a:avLst/>
        </a:prstGeom>
        <a:noFill/>
        <a:ln w="9525">
          <a:noFill/>
          <a:miter lim="800000"/>
          <a:headEnd/>
          <a:tailEnd/>
        </a:ln>
      </xdr:spPr>
      <xdr:txBody>
        <a:bodyPr vertOverflow="clip" wrap="square" lIns="91440" tIns="45720" rIns="91440" bIns="45720" anchor="t" upright="1"/>
        <a:lstStyle/>
        <a:p>
          <a:pPr algn="l" rtl="0">
            <a:lnSpc>
              <a:spcPts val="1400"/>
            </a:lnSpc>
            <a:defRPr sz="1000"/>
          </a:pPr>
          <a:r>
            <a:rPr lang="zh-TW" altLang="en-US" sz="1200" b="0" i="0" u="none" strike="noStrike" baseline="0">
              <a:solidFill>
                <a:srgbClr val="000000"/>
              </a:solidFill>
              <a:latin typeface="標楷體"/>
              <a:ea typeface="標楷體"/>
            </a:rPr>
            <a:t>表</a:t>
          </a:r>
          <a:r>
            <a:rPr lang="en-US" altLang="zh-TW" sz="1200" b="0" i="0" u="none" strike="noStrike" baseline="0">
              <a:solidFill>
                <a:srgbClr val="000000"/>
              </a:solidFill>
              <a:latin typeface="標楷體"/>
              <a:ea typeface="標楷體"/>
            </a:rPr>
            <a:t>20</a:t>
          </a:r>
          <a:endParaRPr lang="en-US" altLang="zh-TW" sz="1200" b="0" i="0" u="none" strike="noStrike" baseline="0">
            <a:solidFill>
              <a:srgbClr val="000000"/>
            </a:solidFill>
            <a:latin typeface="Times New Roman"/>
            <a:cs typeface="Times New Roman"/>
          </a:endParaRPr>
        </a:p>
        <a:p>
          <a:pPr algn="l" rtl="0">
            <a:lnSpc>
              <a:spcPts val="1100"/>
            </a:lnSpc>
            <a:defRPr sz="1000"/>
          </a:pPr>
          <a:endParaRPr lang="en-US" altLang="zh-TW" sz="1200" b="0" i="0" u="none" strike="noStrike" baseline="0">
            <a:solidFill>
              <a:srgbClr val="000000"/>
            </a:solidFill>
            <a:latin typeface="Times New Roman"/>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156210</xdr:colOff>
      <xdr:row>0</xdr:row>
      <xdr:rowOff>228600</xdr:rowOff>
    </xdr:from>
    <xdr:to>
      <xdr:col>14</xdr:col>
      <xdr:colOff>714173</xdr:colOff>
      <xdr:row>0</xdr:row>
      <xdr:rowOff>561975</xdr:rowOff>
    </xdr:to>
    <xdr:sp macro="" textlink="">
      <xdr:nvSpPr>
        <xdr:cNvPr id="4" name="Text Box 4">
          <a:extLst>
            <a:ext uri="{FF2B5EF4-FFF2-40B4-BE49-F238E27FC236}">
              <a16:creationId xmlns:a16="http://schemas.microsoft.com/office/drawing/2014/main" id="{A61CEEBE-9D74-064E-CC31-7FF2CA2F7CEA}"/>
            </a:ext>
          </a:extLst>
        </xdr:cNvPr>
        <xdr:cNvSpPr txBox="1">
          <a:spLocks noChangeArrowheads="1"/>
        </xdr:cNvSpPr>
      </xdr:nvSpPr>
      <xdr:spPr bwMode="auto">
        <a:xfrm>
          <a:off x="12392025" y="31623000"/>
          <a:ext cx="561975" cy="333375"/>
        </a:xfrm>
        <a:prstGeom prst="rect">
          <a:avLst/>
        </a:prstGeom>
        <a:noFill/>
        <a:ln w="9525">
          <a:noFill/>
          <a:miter lim="800000"/>
          <a:headEnd/>
          <a:tailEnd/>
        </a:ln>
      </xdr:spPr>
      <xdr:txBody>
        <a:bodyPr vertOverflow="clip" wrap="square" lIns="91440" tIns="45720" rIns="91440" bIns="45720" anchor="t" upright="1"/>
        <a:lstStyle/>
        <a:p>
          <a:pPr algn="l" rtl="0">
            <a:lnSpc>
              <a:spcPts val="1400"/>
            </a:lnSpc>
            <a:defRPr sz="1000"/>
          </a:pPr>
          <a:r>
            <a:rPr lang="zh-TW" altLang="en-US" sz="1200" b="0" i="0" u="none" strike="noStrike" baseline="0">
              <a:solidFill>
                <a:srgbClr val="000000"/>
              </a:solidFill>
              <a:latin typeface="標楷體"/>
              <a:ea typeface="標楷體"/>
            </a:rPr>
            <a:t>表</a:t>
          </a:r>
          <a:r>
            <a:rPr lang="en-US" altLang="zh-TW" sz="1200" b="0" i="0" u="none" strike="noStrike" baseline="0">
              <a:solidFill>
                <a:srgbClr val="000000"/>
              </a:solidFill>
              <a:latin typeface="標楷體"/>
              <a:ea typeface="標楷體"/>
            </a:rPr>
            <a:t>20</a:t>
          </a:r>
          <a:endParaRPr lang="en-US" altLang="zh-TW" sz="1200" b="0" i="0" u="none" strike="noStrike" baseline="0">
            <a:solidFill>
              <a:srgbClr val="000000"/>
            </a:solidFill>
            <a:latin typeface="Times New Roman"/>
            <a:cs typeface="Times New Roman"/>
          </a:endParaRPr>
        </a:p>
        <a:p>
          <a:pPr algn="l" rtl="0">
            <a:lnSpc>
              <a:spcPts val="1100"/>
            </a:lnSpc>
            <a:defRPr sz="1000"/>
          </a:pPr>
          <a:endParaRPr lang="en-US" altLang="zh-TW"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64179-3866-4F06-A2D7-CF83F542F372}">
  <sheetPr>
    <pageSetUpPr fitToPage="1"/>
  </sheetPr>
  <dimension ref="A1:U33"/>
  <sheetViews>
    <sheetView tabSelected="1" view="pageBreakPreview" zoomScaleNormal="100" zoomScaleSheetLayoutView="100" workbookViewId="0">
      <selection activeCell="P17" sqref="P17"/>
    </sheetView>
  </sheetViews>
  <sheetFormatPr defaultRowHeight="16.5" x14ac:dyDescent="0.25"/>
  <cols>
    <col min="1" max="1" width="7.25" bestFit="1" customWidth="1"/>
    <col min="2" max="2" width="11.875" bestFit="1" customWidth="1"/>
    <col min="3" max="3" width="14.625" bestFit="1" customWidth="1"/>
    <col min="4" max="4" width="10.5" bestFit="1" customWidth="1"/>
    <col min="5" max="5" width="11.125" bestFit="1" customWidth="1"/>
    <col min="6" max="6" width="13.25" bestFit="1" customWidth="1"/>
    <col min="7" max="7" width="10.25" bestFit="1" customWidth="1"/>
    <col min="8" max="8" width="11.25" bestFit="1" customWidth="1"/>
    <col min="9" max="9" width="10.25" bestFit="1" customWidth="1"/>
    <col min="10" max="10" width="11.875" bestFit="1" customWidth="1"/>
    <col min="11" max="11" width="10.25" bestFit="1" customWidth="1"/>
    <col min="12" max="12" width="10.5" bestFit="1" customWidth="1"/>
    <col min="13" max="13" width="10.25" bestFit="1" customWidth="1"/>
    <col min="14" max="14" width="13.25" bestFit="1" customWidth="1"/>
    <col min="15" max="15" width="10.25" bestFit="1" customWidth="1"/>
  </cols>
  <sheetData>
    <row r="1" spans="1:21" s="1" customFormat="1" ht="51.6" customHeight="1" x14ac:dyDescent="0.25">
      <c r="A1" s="113" t="s">
        <v>97</v>
      </c>
      <c r="B1" s="113"/>
      <c r="C1" s="113"/>
      <c r="D1" s="113"/>
      <c r="E1" s="113"/>
      <c r="F1" s="113"/>
      <c r="G1" s="113"/>
      <c r="H1" s="113"/>
      <c r="I1" s="113"/>
      <c r="J1" s="113"/>
      <c r="K1" s="113"/>
      <c r="L1" s="113"/>
      <c r="M1" s="113"/>
      <c r="N1" s="113"/>
      <c r="O1" s="113"/>
    </row>
    <row r="2" spans="1:21" s="1" customFormat="1" ht="22.7" customHeight="1" thickBot="1" x14ac:dyDescent="0.3">
      <c r="A2" s="34"/>
      <c r="B2" s="34"/>
      <c r="C2" s="34"/>
      <c r="D2" s="34"/>
      <c r="E2" s="34"/>
      <c r="F2" s="34"/>
      <c r="G2" s="34"/>
      <c r="H2" s="34"/>
      <c r="I2" s="34"/>
      <c r="J2" s="34"/>
      <c r="K2" s="34"/>
      <c r="L2" s="34"/>
      <c r="M2" s="34"/>
      <c r="N2" s="34"/>
      <c r="O2" s="109" t="s">
        <v>98</v>
      </c>
    </row>
    <row r="3" spans="1:21" s="2" customFormat="1" ht="55.5" customHeight="1" x14ac:dyDescent="0.25">
      <c r="A3" s="114" t="s">
        <v>1</v>
      </c>
      <c r="B3" s="116" t="s">
        <v>2</v>
      </c>
      <c r="C3" s="118" t="s">
        <v>3</v>
      </c>
      <c r="D3" s="120" t="s">
        <v>24</v>
      </c>
      <c r="E3" s="121"/>
      <c r="F3" s="121"/>
      <c r="G3" s="122"/>
      <c r="H3" s="120" t="s">
        <v>27</v>
      </c>
      <c r="I3" s="121"/>
      <c r="J3" s="121"/>
      <c r="K3" s="122"/>
      <c r="L3" s="120" t="s">
        <v>26</v>
      </c>
      <c r="M3" s="121"/>
      <c r="N3" s="121"/>
      <c r="O3" s="123"/>
    </row>
    <row r="4" spans="1:21" s="2" customFormat="1" ht="35.25" customHeight="1" x14ac:dyDescent="0.25">
      <c r="A4" s="115"/>
      <c r="B4" s="117"/>
      <c r="C4" s="119"/>
      <c r="D4" s="5" t="s">
        <v>0</v>
      </c>
      <c r="E4" s="6" t="s">
        <v>7</v>
      </c>
      <c r="F4" s="6" t="s">
        <v>92</v>
      </c>
      <c r="G4" s="7" t="s">
        <v>9</v>
      </c>
      <c r="H4" s="5" t="s">
        <v>0</v>
      </c>
      <c r="I4" s="6" t="s">
        <v>7</v>
      </c>
      <c r="J4" s="6" t="s">
        <v>92</v>
      </c>
      <c r="K4" s="7" t="s">
        <v>9</v>
      </c>
      <c r="L4" s="5" t="s">
        <v>0</v>
      </c>
      <c r="M4" s="6" t="s">
        <v>7</v>
      </c>
      <c r="N4" s="6" t="s">
        <v>92</v>
      </c>
      <c r="O4" s="8" t="s">
        <v>9</v>
      </c>
    </row>
    <row r="5" spans="1:21" s="1" customFormat="1" ht="39" customHeight="1" x14ac:dyDescent="0.25">
      <c r="A5" s="9" t="s">
        <v>10</v>
      </c>
      <c r="B5" s="97">
        <v>39866</v>
      </c>
      <c r="C5" s="98">
        <v>8261.1222275799992</v>
      </c>
      <c r="D5" s="99">
        <v>12102</v>
      </c>
      <c r="E5" s="100">
        <f>D5/B5</f>
        <v>0.30356694928008832</v>
      </c>
      <c r="F5" s="101">
        <v>1528.1734272799999</v>
      </c>
      <c r="G5" s="102">
        <f>F5/C5</f>
        <v>0.18498375707093984</v>
      </c>
      <c r="H5" s="99">
        <v>11934</v>
      </c>
      <c r="I5" s="100">
        <f>H5/B5</f>
        <v>0.29935283198715695</v>
      </c>
      <c r="J5" s="101">
        <v>1181.20601263</v>
      </c>
      <c r="K5" s="102">
        <f>J5/C5</f>
        <v>0.14298372304509779</v>
      </c>
      <c r="L5" s="99">
        <v>9752</v>
      </c>
      <c r="M5" s="100">
        <f>L5/B5</f>
        <v>0.2446194752420609</v>
      </c>
      <c r="N5" s="101">
        <v>790.26823604000003</v>
      </c>
      <c r="O5" s="103">
        <f>N5/C5</f>
        <v>9.5661123787960226E-2</v>
      </c>
      <c r="S5" s="42"/>
      <c r="T5" s="42"/>
      <c r="U5" s="42"/>
    </row>
    <row r="6" spans="1:21" s="1" customFormat="1" ht="39" customHeight="1" x14ac:dyDescent="0.25">
      <c r="A6" s="9" t="s">
        <v>11</v>
      </c>
      <c r="B6" s="97">
        <v>54408</v>
      </c>
      <c r="C6" s="98">
        <v>4252.7382160999996</v>
      </c>
      <c r="D6" s="99">
        <v>15282</v>
      </c>
      <c r="E6" s="100">
        <f>D6/B6</f>
        <v>0.2808778120864579</v>
      </c>
      <c r="F6" s="101">
        <v>667.69476408000003</v>
      </c>
      <c r="G6" s="102">
        <f>F6/C6</f>
        <v>0.15700349519569387</v>
      </c>
      <c r="H6" s="99">
        <v>14928</v>
      </c>
      <c r="I6" s="100">
        <f>H6/B6</f>
        <v>0.27437141596823994</v>
      </c>
      <c r="J6" s="101">
        <v>588.12238112</v>
      </c>
      <c r="K6" s="102">
        <f>J6/C6</f>
        <v>0.13829263670486197</v>
      </c>
      <c r="L6" s="99">
        <v>12018</v>
      </c>
      <c r="M6" s="100">
        <f>L6/B6</f>
        <v>0.22088663431848257</v>
      </c>
      <c r="N6" s="101">
        <v>415.99825233000001</v>
      </c>
      <c r="O6" s="103">
        <f>N6/C6</f>
        <v>9.7818918351267298E-2</v>
      </c>
      <c r="S6" s="42"/>
      <c r="T6" s="42"/>
      <c r="U6" s="42"/>
    </row>
    <row r="7" spans="1:21" s="1" customFormat="1" ht="39" customHeight="1" x14ac:dyDescent="0.25">
      <c r="A7" s="9" t="s">
        <v>12</v>
      </c>
      <c r="B7" s="97">
        <v>68449</v>
      </c>
      <c r="C7" s="98">
        <v>3806.20426808</v>
      </c>
      <c r="D7" s="99">
        <v>19308</v>
      </c>
      <c r="E7" s="100">
        <f>D7/B7</f>
        <v>0.28207862788353372</v>
      </c>
      <c r="F7" s="101">
        <v>736.28358486000002</v>
      </c>
      <c r="G7" s="102">
        <f>F7/C7</f>
        <v>0.19344300331821407</v>
      </c>
      <c r="H7" s="99">
        <v>18257</v>
      </c>
      <c r="I7" s="100">
        <f>H7/B7</f>
        <v>0.26672413037443937</v>
      </c>
      <c r="J7" s="101">
        <v>618.78774303</v>
      </c>
      <c r="K7" s="102">
        <f>J7/C7</f>
        <v>0.16257344573420413</v>
      </c>
      <c r="L7" s="99">
        <v>15740</v>
      </c>
      <c r="M7" s="100">
        <f>L7/B7</f>
        <v>0.22995222720565678</v>
      </c>
      <c r="N7" s="101">
        <v>482.88737398000001</v>
      </c>
      <c r="O7" s="103">
        <f>N7/C7</f>
        <v>0.12686848628426017</v>
      </c>
      <c r="S7" s="42"/>
      <c r="T7" s="42"/>
      <c r="U7" s="42"/>
    </row>
    <row r="8" spans="1:21" s="3" customFormat="1" ht="39" customHeight="1" thickBot="1" x14ac:dyDescent="0.3">
      <c r="A8" s="18" t="s">
        <v>13</v>
      </c>
      <c r="B8" s="87">
        <f>SUM(B5:B7)</f>
        <v>162723</v>
      </c>
      <c r="C8" s="104">
        <f>SUM(C5:C7)</f>
        <v>16320.064711759998</v>
      </c>
      <c r="D8" s="91">
        <f>SUM(D5:D7)</f>
        <v>46692</v>
      </c>
      <c r="E8" s="105">
        <f>D8/B8</f>
        <v>0.28694161243339911</v>
      </c>
      <c r="F8" s="89">
        <f>SUM(F5:F7)</f>
        <v>2932.1517762200001</v>
      </c>
      <c r="G8" s="106">
        <f>F8/C8</f>
        <v>0.17966545035248144</v>
      </c>
      <c r="H8" s="91">
        <f>SUM(H5:H7)</f>
        <v>45119</v>
      </c>
      <c r="I8" s="105">
        <f>H8/B8</f>
        <v>0.2772748781671921</v>
      </c>
      <c r="J8" s="107">
        <f>SUM(J5:J7)</f>
        <v>2388.11613678</v>
      </c>
      <c r="K8" s="106">
        <f>J8/C8</f>
        <v>0.14633006541077981</v>
      </c>
      <c r="L8" s="91">
        <f>SUM(L5:L7)</f>
        <v>37510</v>
      </c>
      <c r="M8" s="105">
        <f>L8/B8</f>
        <v>0.23051443250185899</v>
      </c>
      <c r="N8" s="89">
        <f>SUM(N5:N7)</f>
        <v>1689.1538623500001</v>
      </c>
      <c r="O8" s="108">
        <f>N8/C8</f>
        <v>0.10350166449602499</v>
      </c>
    </row>
    <row r="9" spans="1:21" s="30" customFormat="1" ht="22.7" customHeight="1" x14ac:dyDescent="0.25">
      <c r="A9" s="110" t="s">
        <v>18</v>
      </c>
      <c r="B9" s="111"/>
      <c r="C9" s="111"/>
      <c r="D9" s="111"/>
      <c r="E9" s="111"/>
      <c r="F9" s="111"/>
      <c r="G9" s="111"/>
      <c r="H9" s="111"/>
      <c r="I9" s="111"/>
      <c r="J9" s="111"/>
      <c r="K9" s="111"/>
      <c r="L9" s="111"/>
      <c r="M9" s="111"/>
      <c r="N9" s="111"/>
      <c r="O9" s="111"/>
    </row>
    <row r="10" spans="1:21" s="31" customFormat="1" ht="351.75" customHeight="1" x14ac:dyDescent="0.2">
      <c r="A10" s="112" t="s">
        <v>96</v>
      </c>
      <c r="B10" s="112"/>
      <c r="C10" s="112"/>
      <c r="D10" s="112"/>
      <c r="E10" s="112"/>
      <c r="F10" s="112"/>
      <c r="G10" s="112"/>
      <c r="H10" s="112"/>
      <c r="I10" s="112"/>
      <c r="J10" s="112"/>
      <c r="K10" s="112"/>
      <c r="L10" s="112"/>
      <c r="M10" s="112"/>
      <c r="N10" s="112"/>
      <c r="O10" s="112"/>
    </row>
    <row r="14" spans="1:21" x14ac:dyDescent="0.25">
      <c r="C14" s="38"/>
      <c r="D14" s="37"/>
      <c r="E14" s="39"/>
      <c r="F14" s="59"/>
      <c r="G14" s="60"/>
      <c r="H14" s="59"/>
      <c r="I14" s="59"/>
    </row>
    <row r="15" spans="1:21" x14ac:dyDescent="0.25">
      <c r="C15" s="38"/>
      <c r="D15" s="37"/>
      <c r="E15" s="39"/>
      <c r="F15" s="59"/>
      <c r="G15" s="60"/>
      <c r="H15" s="59"/>
      <c r="I15" s="59"/>
      <c r="K15" s="59"/>
      <c r="L15" s="59"/>
      <c r="M15" s="59"/>
    </row>
    <row r="16" spans="1:21" x14ac:dyDescent="0.25">
      <c r="C16" s="40"/>
      <c r="D16" s="37"/>
      <c r="E16" s="39"/>
      <c r="F16" s="59"/>
      <c r="G16" s="60"/>
      <c r="H16" s="59"/>
      <c r="I16" s="59"/>
      <c r="K16" s="59"/>
      <c r="L16" s="59"/>
      <c r="M16" s="59"/>
    </row>
    <row r="17" spans="3:13" x14ac:dyDescent="0.25">
      <c r="C17" s="4"/>
      <c r="D17" s="4"/>
      <c r="E17" s="4"/>
      <c r="F17" s="4"/>
      <c r="G17" s="57"/>
      <c r="H17" s="4"/>
      <c r="I17" s="4"/>
    </row>
    <row r="18" spans="3:13" x14ac:dyDescent="0.25">
      <c r="C18" s="4"/>
      <c r="D18" s="4"/>
      <c r="E18" s="4"/>
      <c r="F18" s="4"/>
      <c r="G18" s="4"/>
      <c r="H18" s="4"/>
      <c r="I18" s="4"/>
      <c r="K18" s="35"/>
      <c r="L18" s="35"/>
      <c r="M18" s="35"/>
    </row>
    <row r="19" spans="3:13" x14ac:dyDescent="0.25">
      <c r="C19" s="4"/>
      <c r="D19" s="4"/>
      <c r="E19" s="4"/>
      <c r="F19" s="4"/>
      <c r="G19" s="4"/>
      <c r="H19" s="4"/>
      <c r="I19" s="4"/>
    </row>
    <row r="20" spans="3:13" x14ac:dyDescent="0.25">
      <c r="C20" s="4"/>
      <c r="D20" s="4"/>
      <c r="E20" s="4"/>
      <c r="F20" s="4"/>
      <c r="G20" s="4"/>
      <c r="H20" s="4"/>
      <c r="I20" s="4"/>
      <c r="L20" s="35"/>
      <c r="M20" s="35"/>
    </row>
    <row r="21" spans="3:13" x14ac:dyDescent="0.25">
      <c r="C21" s="4"/>
      <c r="D21" s="4"/>
      <c r="E21" s="4"/>
      <c r="F21" s="4"/>
      <c r="G21" s="4"/>
      <c r="H21" s="4"/>
      <c r="I21" s="4"/>
      <c r="L21" s="35"/>
      <c r="M21" s="35"/>
    </row>
    <row r="22" spans="3:13" x14ac:dyDescent="0.25">
      <c r="C22" s="4"/>
      <c r="D22" s="4"/>
      <c r="E22" s="4"/>
      <c r="F22" s="4"/>
      <c r="G22" s="4"/>
      <c r="H22" s="4"/>
      <c r="I22" s="4"/>
    </row>
    <row r="24" spans="3:13" x14ac:dyDescent="0.25">
      <c r="K24" s="63"/>
      <c r="L24" s="63"/>
      <c r="M24" s="63"/>
    </row>
    <row r="25" spans="3:13" x14ac:dyDescent="0.25">
      <c r="K25" s="63"/>
      <c r="L25" s="63"/>
      <c r="M25" s="63"/>
    </row>
    <row r="26" spans="3:13" x14ac:dyDescent="0.25">
      <c r="K26" s="66"/>
      <c r="L26" s="66"/>
      <c r="M26" s="66"/>
    </row>
    <row r="27" spans="3:13" x14ac:dyDescent="0.25">
      <c r="F27" s="38"/>
      <c r="G27" s="37"/>
      <c r="H27" s="39"/>
    </row>
    <row r="28" spans="3:13" x14ac:dyDescent="0.25">
      <c r="F28" s="38"/>
      <c r="G28" s="37"/>
      <c r="H28" s="39"/>
    </row>
    <row r="29" spans="3:13" x14ac:dyDescent="0.25">
      <c r="F29" s="40"/>
      <c r="G29" s="37"/>
      <c r="H29" s="39"/>
    </row>
    <row r="30" spans="3:13" x14ac:dyDescent="0.25">
      <c r="L30" s="65"/>
    </row>
    <row r="31" spans="3:13" x14ac:dyDescent="0.25">
      <c r="K31" s="64"/>
      <c r="L31" s="65"/>
      <c r="M31" s="64"/>
    </row>
    <row r="32" spans="3:13" x14ac:dyDescent="0.25">
      <c r="K32" s="64"/>
      <c r="L32" s="64"/>
      <c r="M32" s="64"/>
    </row>
    <row r="33" spans="11:13" x14ac:dyDescent="0.25">
      <c r="K33" s="66"/>
      <c r="L33" s="66"/>
      <c r="M33" s="66"/>
    </row>
  </sheetData>
  <mergeCells count="9">
    <mergeCell ref="A9:O9"/>
    <mergeCell ref="A10:O10"/>
    <mergeCell ref="A1:O1"/>
    <mergeCell ref="A3:A4"/>
    <mergeCell ref="B3:B4"/>
    <mergeCell ref="C3:C4"/>
    <mergeCell ref="D3:G3"/>
    <mergeCell ref="H3:K3"/>
    <mergeCell ref="L3:O3"/>
  </mergeCells>
  <phoneticPr fontId="29" type="noConversion"/>
  <pageMargins left="0.78740157480314965" right="0.70866141732283472" top="0.27559055118110237" bottom="0.27559055118110237" header="0.43307086614173229" footer="0.31496062992125984"/>
  <pageSetup paperSize="9"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92C9E-E852-4DEB-A073-26E9D7080D82}">
  <sheetPr>
    <tabColor indexed="42"/>
  </sheetPr>
  <dimension ref="A1:O9"/>
  <sheetViews>
    <sheetView topLeftCell="A9" zoomScaleNormal="100" workbookViewId="0">
      <selection activeCell="U7" sqref="U7"/>
    </sheetView>
  </sheetViews>
  <sheetFormatPr defaultColWidth="9.125" defaultRowHeight="12.75" x14ac:dyDescent="0.2"/>
  <cols>
    <col min="1" max="1" width="7.875" style="4" customWidth="1"/>
    <col min="2" max="2" width="11.625" style="4" customWidth="1"/>
    <col min="3" max="3" width="13.25" style="4" customWidth="1"/>
    <col min="4" max="5" width="10.625" style="4" customWidth="1"/>
    <col min="6" max="6" width="12.875" style="4" customWidth="1"/>
    <col min="7" max="7" width="11.5" style="4" bestFit="1" customWidth="1"/>
    <col min="8" max="9" width="11" style="4" customWidth="1"/>
    <col min="10" max="11" width="12.125" style="4" customWidth="1"/>
    <col min="12" max="14" width="12" style="4" customWidth="1"/>
    <col min="15" max="15" width="10.5" style="4" customWidth="1"/>
    <col min="16" max="16384" width="9.125" style="4"/>
  </cols>
  <sheetData>
    <row r="1" spans="1:15" ht="51.6" customHeight="1" thickBot="1" x14ac:dyDescent="0.25">
      <c r="A1" s="142" t="s">
        <v>32</v>
      </c>
      <c r="B1" s="142"/>
      <c r="C1" s="142"/>
      <c r="D1" s="142"/>
      <c r="E1" s="142"/>
      <c r="F1" s="142"/>
      <c r="G1" s="142"/>
      <c r="H1" s="142"/>
      <c r="I1" s="142"/>
      <c r="J1" s="142"/>
      <c r="K1" s="142"/>
      <c r="L1" s="142"/>
      <c r="M1" s="142"/>
      <c r="N1" s="142"/>
      <c r="O1" s="142"/>
    </row>
    <row r="2" spans="1:15" ht="55.5" customHeight="1" x14ac:dyDescent="0.2">
      <c r="A2" s="114" t="s">
        <v>1</v>
      </c>
      <c r="B2" s="116" t="s">
        <v>2</v>
      </c>
      <c r="C2" s="118" t="s">
        <v>3</v>
      </c>
      <c r="D2" s="120" t="s">
        <v>4</v>
      </c>
      <c r="E2" s="121"/>
      <c r="F2" s="121"/>
      <c r="G2" s="140"/>
      <c r="H2" s="120" t="s">
        <v>5</v>
      </c>
      <c r="I2" s="121"/>
      <c r="J2" s="121"/>
      <c r="K2" s="140"/>
      <c r="L2" s="120" t="s">
        <v>17</v>
      </c>
      <c r="M2" s="121"/>
      <c r="N2" s="121"/>
      <c r="O2" s="140"/>
    </row>
    <row r="3" spans="1:15" ht="35.25" customHeight="1" x14ac:dyDescent="0.2">
      <c r="A3" s="137"/>
      <c r="B3" s="138"/>
      <c r="C3" s="139"/>
      <c r="D3" s="5" t="s">
        <v>0</v>
      </c>
      <c r="E3" s="6" t="s">
        <v>7</v>
      </c>
      <c r="F3" s="6" t="s">
        <v>8</v>
      </c>
      <c r="G3" s="7" t="s">
        <v>9</v>
      </c>
      <c r="H3" s="5" t="s">
        <v>0</v>
      </c>
      <c r="I3" s="6" t="s">
        <v>7</v>
      </c>
      <c r="J3" s="6" t="s">
        <v>8</v>
      </c>
      <c r="K3" s="7" t="s">
        <v>9</v>
      </c>
      <c r="L3" s="5" t="s">
        <v>0</v>
      </c>
      <c r="M3" s="6" t="s">
        <v>7</v>
      </c>
      <c r="N3" s="6" t="s">
        <v>8</v>
      </c>
      <c r="O3" s="8" t="s">
        <v>9</v>
      </c>
    </row>
    <row r="4" spans="1:15" ht="39" customHeight="1" x14ac:dyDescent="0.2">
      <c r="A4" s="9" t="s">
        <v>10</v>
      </c>
      <c r="B4" s="26">
        <v>40057</v>
      </c>
      <c r="C4" s="11">
        <v>3792.2856921299999</v>
      </c>
      <c r="D4" s="17">
        <v>11677</v>
      </c>
      <c r="E4" s="13">
        <f>D4/B4</f>
        <v>0.29150959882167909</v>
      </c>
      <c r="F4" s="14">
        <v>870.18338811000001</v>
      </c>
      <c r="G4" s="15">
        <f>F4/C4</f>
        <v>0.22946145379180205</v>
      </c>
      <c r="H4" s="17">
        <v>11608</v>
      </c>
      <c r="I4" s="13">
        <f>H4/B4</f>
        <v>0.28978705344883543</v>
      </c>
      <c r="J4" s="14">
        <v>746.24081582999997</v>
      </c>
      <c r="K4" s="15">
        <f>J4/C4</f>
        <v>0.19677863863965941</v>
      </c>
      <c r="L4" s="17">
        <v>9584</v>
      </c>
      <c r="M4" s="13">
        <f>L4/B4</f>
        <v>0.23925905584542029</v>
      </c>
      <c r="N4" s="14">
        <v>483.08015454000002</v>
      </c>
      <c r="O4" s="16">
        <f>N4/C4</f>
        <v>0.12738495824365756</v>
      </c>
    </row>
    <row r="5" spans="1:15" ht="39" customHeight="1" x14ac:dyDescent="0.2">
      <c r="A5" s="9" t="s">
        <v>11</v>
      </c>
      <c r="B5" s="26">
        <v>58125</v>
      </c>
      <c r="C5" s="11">
        <v>2979.2321109599998</v>
      </c>
      <c r="D5" s="17">
        <v>16410</v>
      </c>
      <c r="E5" s="13">
        <f>D5/B5</f>
        <v>0.2823225806451613</v>
      </c>
      <c r="F5" s="14">
        <v>793.84248045000004</v>
      </c>
      <c r="G5" s="15">
        <f>F5/C5</f>
        <v>0.26645875543889719</v>
      </c>
      <c r="H5" s="17">
        <v>16257</v>
      </c>
      <c r="I5" s="13">
        <f>H5/B5</f>
        <v>0.27969032258064513</v>
      </c>
      <c r="J5" s="14">
        <v>779.07943926999997</v>
      </c>
      <c r="K5" s="15">
        <f>J5/C5</f>
        <v>0.26150343788385011</v>
      </c>
      <c r="L5" s="17">
        <v>12921</v>
      </c>
      <c r="M5" s="13">
        <f>L5/B5</f>
        <v>0.22229677419354837</v>
      </c>
      <c r="N5" s="14">
        <v>489.92214072000002</v>
      </c>
      <c r="O5" s="16">
        <f>N5/C5</f>
        <v>0.16444577745979386</v>
      </c>
    </row>
    <row r="6" spans="1:15" ht="39" customHeight="1" x14ac:dyDescent="0.2">
      <c r="A6" s="9" t="s">
        <v>12</v>
      </c>
      <c r="B6" s="26">
        <v>50639</v>
      </c>
      <c r="C6" s="11">
        <v>1828.6280702199999</v>
      </c>
      <c r="D6" s="17">
        <v>14270</v>
      </c>
      <c r="E6" s="13">
        <f>D6/B6</f>
        <v>0.28179861371670056</v>
      </c>
      <c r="F6" s="14">
        <v>475.80280289000001</v>
      </c>
      <c r="G6" s="15">
        <f>F6/C6</f>
        <v>0.26019659800626205</v>
      </c>
      <c r="H6" s="17">
        <v>13968</v>
      </c>
      <c r="I6" s="13">
        <f>H6/B6</f>
        <v>0.27583483086158889</v>
      </c>
      <c r="J6" s="14">
        <v>447.10559890000002</v>
      </c>
      <c r="K6" s="15">
        <f>J6/C6</f>
        <v>0.2445033006882637</v>
      </c>
      <c r="L6" s="17">
        <v>11770</v>
      </c>
      <c r="M6" s="13">
        <f>L6/B6</f>
        <v>0.23242955034657081</v>
      </c>
      <c r="N6" s="14">
        <v>353.39926717999998</v>
      </c>
      <c r="O6" s="16">
        <f>N6/C6</f>
        <v>0.19325923785993451</v>
      </c>
    </row>
    <row r="7" spans="1:15" ht="39" customHeight="1" thickBot="1" x14ac:dyDescent="0.25">
      <c r="A7" s="18" t="s">
        <v>13</v>
      </c>
      <c r="B7" s="19">
        <f>SUM(B4:B6)</f>
        <v>148821</v>
      </c>
      <c r="C7" s="20">
        <f>SUM(C4:C6)</f>
        <v>8600.1458733099989</v>
      </c>
      <c r="D7" s="21">
        <f>SUM(D4:D6)</f>
        <v>42357</v>
      </c>
      <c r="E7" s="13">
        <f>D7/B7</f>
        <v>0.28461709032999377</v>
      </c>
      <c r="F7" s="23">
        <f>SUM(F4:F6)</f>
        <v>2139.82867145</v>
      </c>
      <c r="G7" s="24">
        <f>F7/C7</f>
        <v>0.24881306700748193</v>
      </c>
      <c r="H7" s="21">
        <f>SUM(H4:H6)</f>
        <v>41833</v>
      </c>
      <c r="I7" s="22">
        <f>H7/B7</f>
        <v>0.28109608187016616</v>
      </c>
      <c r="J7" s="14">
        <f>SUM(J4:J6)</f>
        <v>1972.4258540000001</v>
      </c>
      <c r="K7" s="24">
        <f>J7/C7</f>
        <v>0.22934795328545499</v>
      </c>
      <c r="L7" s="21">
        <f>SUM(L4:L6)</f>
        <v>34275</v>
      </c>
      <c r="M7" s="22">
        <f>L7/B7</f>
        <v>0.23031023847440885</v>
      </c>
      <c r="N7" s="23">
        <f>SUM(N4:N6)</f>
        <v>1326.4015624399999</v>
      </c>
      <c r="O7" s="25">
        <f>N7/C7</f>
        <v>0.15423012376527265</v>
      </c>
    </row>
    <row r="8" spans="1:15" ht="16.5" x14ac:dyDescent="0.2">
      <c r="A8" s="110" t="s">
        <v>18</v>
      </c>
      <c r="B8" s="133"/>
      <c r="C8" s="133"/>
      <c r="D8" s="133"/>
      <c r="E8" s="133"/>
      <c r="F8" s="133"/>
      <c r="G8" s="133"/>
      <c r="H8" s="133"/>
      <c r="I8" s="133"/>
      <c r="J8" s="133"/>
      <c r="K8" s="133"/>
      <c r="L8" s="133"/>
      <c r="M8" s="133"/>
      <c r="N8" s="133"/>
      <c r="O8" s="133"/>
    </row>
    <row r="9" spans="1:15" ht="168" customHeight="1" x14ac:dyDescent="0.2">
      <c r="A9" s="144" t="s">
        <v>20</v>
      </c>
      <c r="B9" s="144"/>
      <c r="C9" s="144"/>
      <c r="D9" s="144"/>
      <c r="E9" s="144"/>
      <c r="F9" s="144"/>
      <c r="G9" s="144"/>
      <c r="H9" s="144"/>
      <c r="I9" s="144"/>
      <c r="J9" s="144"/>
      <c r="K9" s="144"/>
      <c r="L9" s="144"/>
      <c r="M9" s="144"/>
      <c r="N9" s="144"/>
      <c r="O9" s="144"/>
    </row>
  </sheetData>
  <mergeCells count="9">
    <mergeCell ref="A8:O8"/>
    <mergeCell ref="A9:O9"/>
    <mergeCell ref="A1:O1"/>
    <mergeCell ref="A2:A3"/>
    <mergeCell ref="B2:B3"/>
    <mergeCell ref="C2:C3"/>
    <mergeCell ref="D2:G2"/>
    <mergeCell ref="H2:K2"/>
    <mergeCell ref="L2:O2"/>
  </mergeCells>
  <phoneticPr fontId="29" type="noConversion"/>
  <printOptions horizontalCentered="1"/>
  <pageMargins left="0.39370078740157483" right="0.39370078740157483" top="0.46" bottom="0.98425196850393704" header="0.39370078740157483" footer="0.39370078740157483"/>
  <pageSetup scale="74"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26139-859B-4F75-BAAD-D880294E2F8C}">
  <sheetPr>
    <tabColor indexed="42"/>
  </sheetPr>
  <dimension ref="A1:O9"/>
  <sheetViews>
    <sheetView topLeftCell="A9" zoomScaleNormal="100" workbookViewId="0">
      <selection activeCell="T6" sqref="T6"/>
    </sheetView>
  </sheetViews>
  <sheetFormatPr defaultColWidth="9.125" defaultRowHeight="12.75" x14ac:dyDescent="0.2"/>
  <cols>
    <col min="1" max="1" width="7.875" style="4" customWidth="1"/>
    <col min="2" max="2" width="11.625" style="4" customWidth="1"/>
    <col min="3" max="3" width="13.25" style="4" customWidth="1"/>
    <col min="4" max="5" width="10.625" style="4" customWidth="1"/>
    <col min="6" max="6" width="12.875" style="4" customWidth="1"/>
    <col min="7" max="7" width="11.5" style="4" bestFit="1" customWidth="1"/>
    <col min="8" max="9" width="11" style="4" customWidth="1"/>
    <col min="10" max="11" width="12.125" style="4" customWidth="1"/>
    <col min="12" max="14" width="12" style="4" customWidth="1"/>
    <col min="15" max="15" width="10.5" style="4" customWidth="1"/>
    <col min="16" max="16384" width="9.125" style="4"/>
  </cols>
  <sheetData>
    <row r="1" spans="1:15" s="1" customFormat="1" ht="60.75" customHeight="1" thickBot="1" x14ac:dyDescent="0.3">
      <c r="A1" s="145" t="s">
        <v>33</v>
      </c>
      <c r="B1" s="145"/>
      <c r="C1" s="145"/>
      <c r="D1" s="145"/>
      <c r="E1" s="145"/>
      <c r="F1" s="145"/>
      <c r="G1" s="145"/>
      <c r="H1" s="145"/>
      <c r="I1" s="145"/>
      <c r="J1" s="145"/>
      <c r="K1" s="145"/>
      <c r="L1" s="145"/>
      <c r="M1" s="145"/>
      <c r="N1" s="145"/>
      <c r="O1" s="145"/>
    </row>
    <row r="2" spans="1:15" s="2" customFormat="1" ht="55.5" customHeight="1" x14ac:dyDescent="0.25">
      <c r="A2" s="114" t="s">
        <v>1</v>
      </c>
      <c r="B2" s="146" t="s">
        <v>2</v>
      </c>
      <c r="C2" s="148" t="s">
        <v>3</v>
      </c>
      <c r="D2" s="120" t="s">
        <v>4</v>
      </c>
      <c r="E2" s="121"/>
      <c r="F2" s="121"/>
      <c r="G2" s="150"/>
      <c r="H2" s="120" t="s">
        <v>5</v>
      </c>
      <c r="I2" s="121"/>
      <c r="J2" s="121"/>
      <c r="K2" s="150"/>
      <c r="L2" s="120" t="s">
        <v>17</v>
      </c>
      <c r="M2" s="121"/>
      <c r="N2" s="121"/>
      <c r="O2" s="150"/>
    </row>
    <row r="3" spans="1:15" s="2" customFormat="1" ht="35.25" customHeight="1" x14ac:dyDescent="0.25">
      <c r="A3" s="126"/>
      <c r="B3" s="147"/>
      <c r="C3" s="149"/>
      <c r="D3" s="5" t="s">
        <v>0</v>
      </c>
      <c r="E3" s="6" t="s">
        <v>7</v>
      </c>
      <c r="F3" s="6" t="s">
        <v>8</v>
      </c>
      <c r="G3" s="7" t="s">
        <v>9</v>
      </c>
      <c r="H3" s="5" t="s">
        <v>0</v>
      </c>
      <c r="I3" s="6" t="s">
        <v>7</v>
      </c>
      <c r="J3" s="6" t="s">
        <v>8</v>
      </c>
      <c r="K3" s="7" t="s">
        <v>9</v>
      </c>
      <c r="L3" s="5" t="s">
        <v>0</v>
      </c>
      <c r="M3" s="6" t="s">
        <v>7</v>
      </c>
      <c r="N3" s="6" t="s">
        <v>8</v>
      </c>
      <c r="O3" s="8" t="s">
        <v>9</v>
      </c>
    </row>
    <row r="4" spans="1:15" s="1" customFormat="1" ht="39" customHeight="1" x14ac:dyDescent="0.25">
      <c r="A4" s="9" t="s">
        <v>10</v>
      </c>
      <c r="B4" s="26">
        <v>39224</v>
      </c>
      <c r="C4" s="11">
        <v>3002.2988647699999</v>
      </c>
      <c r="D4" s="17">
        <v>11370</v>
      </c>
      <c r="E4" s="13">
        <f>D4/B4</f>
        <v>0.2898735468080767</v>
      </c>
      <c r="F4" s="14">
        <v>711.69252291999999</v>
      </c>
      <c r="G4" s="15">
        <f>F4/C4</f>
        <v>0.23704919296051538</v>
      </c>
      <c r="H4" s="17">
        <v>11259</v>
      </c>
      <c r="I4" s="13">
        <f>H4/B4</f>
        <v>0.28704364674688965</v>
      </c>
      <c r="J4" s="14">
        <v>654.13996968000004</v>
      </c>
      <c r="K4" s="15">
        <f>J4/C4</f>
        <v>0.21787969790612846</v>
      </c>
      <c r="L4" s="17">
        <v>9245</v>
      </c>
      <c r="M4" s="13">
        <f>L4/B4</f>
        <v>0.23569753212318989</v>
      </c>
      <c r="N4" s="14">
        <v>433.06559794999998</v>
      </c>
      <c r="O4" s="16">
        <f>N4/C4</f>
        <v>0.14424466632277672</v>
      </c>
    </row>
    <row r="5" spans="1:15" s="1" customFormat="1" ht="39" customHeight="1" x14ac:dyDescent="0.25">
      <c r="A5" s="9" t="s">
        <v>11</v>
      </c>
      <c r="B5" s="26">
        <v>56693</v>
      </c>
      <c r="C5" s="11">
        <v>2259.4287137199999</v>
      </c>
      <c r="D5" s="17">
        <v>16176</v>
      </c>
      <c r="E5" s="13">
        <f>D5/B5</f>
        <v>0.28532623075159191</v>
      </c>
      <c r="F5" s="14">
        <v>972.67181396000001</v>
      </c>
      <c r="G5" s="15">
        <f>F5/C5</f>
        <v>0.43049457947206499</v>
      </c>
      <c r="H5" s="17">
        <v>15964</v>
      </c>
      <c r="I5" s="13">
        <f>H5/B5</f>
        <v>0.28158679202017883</v>
      </c>
      <c r="J5" s="14">
        <v>958.70034557999998</v>
      </c>
      <c r="K5" s="15">
        <f>J5/C5</f>
        <v>0.42431095070999753</v>
      </c>
      <c r="L5" s="17">
        <v>12618</v>
      </c>
      <c r="M5" s="13">
        <f>L5/B5</f>
        <v>0.22256715996683893</v>
      </c>
      <c r="N5" s="14">
        <v>542.09778691999998</v>
      </c>
      <c r="O5" s="16">
        <f>N5/C5</f>
        <v>0.2399269264961548</v>
      </c>
    </row>
    <row r="6" spans="1:15" s="1" customFormat="1" ht="39" customHeight="1" x14ac:dyDescent="0.25">
      <c r="A6" s="9" t="s">
        <v>12</v>
      </c>
      <c r="B6" s="26">
        <v>47727</v>
      </c>
      <c r="C6" s="11">
        <v>1935.8403537700001</v>
      </c>
      <c r="D6" s="17">
        <v>13651</v>
      </c>
      <c r="E6" s="13">
        <f>D6/B6</f>
        <v>0.28602258679573406</v>
      </c>
      <c r="F6" s="14">
        <v>511.83333895999999</v>
      </c>
      <c r="G6" s="15">
        <f>F6/C6</f>
        <v>0.26439852747320691</v>
      </c>
      <c r="H6" s="17">
        <v>13348</v>
      </c>
      <c r="I6" s="13">
        <f>H6/B6</f>
        <v>0.27967397908940433</v>
      </c>
      <c r="J6" s="14">
        <v>489.18641566999997</v>
      </c>
      <c r="K6" s="15">
        <f>J6/C6</f>
        <v>0.25269977181606007</v>
      </c>
      <c r="L6" s="17">
        <v>11204</v>
      </c>
      <c r="M6" s="13">
        <f>L6/B6</f>
        <v>0.23475181762943406</v>
      </c>
      <c r="N6" s="14">
        <v>341.69831842000002</v>
      </c>
      <c r="O6" s="16">
        <f>N6/C6</f>
        <v>0.17651162078244273</v>
      </c>
    </row>
    <row r="7" spans="1:15" s="3" customFormat="1" ht="39" customHeight="1" thickBot="1" x14ac:dyDescent="0.3">
      <c r="A7" s="18" t="s">
        <v>13</v>
      </c>
      <c r="B7" s="19">
        <f>SUM(B4:B6)</f>
        <v>143644</v>
      </c>
      <c r="C7" s="20">
        <f>SUM(C4:C6)</f>
        <v>7197.567932259999</v>
      </c>
      <c r="D7" s="21">
        <f>SUM(D4:D6)</f>
        <v>41197</v>
      </c>
      <c r="E7" s="13">
        <f>D7/B7</f>
        <v>0.28679930940380383</v>
      </c>
      <c r="F7" s="23">
        <f>SUM(F4:F6)</f>
        <v>2196.1976758399996</v>
      </c>
      <c r="G7" s="24">
        <f>F7/C7</f>
        <v>0.30513052415893005</v>
      </c>
      <c r="H7" s="21">
        <f>SUM(H4:H6)</f>
        <v>40571</v>
      </c>
      <c r="I7" s="22">
        <f>H7/B7</f>
        <v>0.28244131324663752</v>
      </c>
      <c r="J7" s="14">
        <f>SUM(J4:J6)</f>
        <v>2102.0267309299998</v>
      </c>
      <c r="K7" s="24">
        <f>J7/C7</f>
        <v>0.29204680674267347</v>
      </c>
      <c r="L7" s="21">
        <f>SUM(L4:L6)</f>
        <v>33067</v>
      </c>
      <c r="M7" s="22">
        <f>L7/B7</f>
        <v>0.23020105260226673</v>
      </c>
      <c r="N7" s="23">
        <f>SUM(N4:N6)</f>
        <v>1316.8617032899999</v>
      </c>
      <c r="O7" s="25">
        <f>N7/C7</f>
        <v>0.1829592600839145</v>
      </c>
    </row>
    <row r="8" spans="1:15" s="3" customFormat="1" ht="16.5" x14ac:dyDescent="0.25">
      <c r="A8" s="110" t="s">
        <v>18</v>
      </c>
      <c r="B8" s="133"/>
      <c r="C8" s="133"/>
      <c r="D8" s="133"/>
      <c r="E8" s="133"/>
      <c r="F8" s="133"/>
      <c r="G8" s="133"/>
      <c r="H8" s="133"/>
      <c r="I8" s="133"/>
      <c r="J8" s="133"/>
      <c r="K8" s="133"/>
      <c r="L8" s="133"/>
      <c r="M8" s="133"/>
      <c r="N8" s="133"/>
      <c r="O8" s="133"/>
    </row>
    <row r="9" spans="1:15" ht="177.75" customHeight="1" x14ac:dyDescent="0.2">
      <c r="A9" s="144" t="s">
        <v>21</v>
      </c>
      <c r="B9" s="144"/>
      <c r="C9" s="144"/>
      <c r="D9" s="144"/>
      <c r="E9" s="144"/>
      <c r="F9" s="144"/>
      <c r="G9" s="144"/>
      <c r="H9" s="144"/>
      <c r="I9" s="144"/>
      <c r="J9" s="144"/>
      <c r="K9" s="144"/>
      <c r="L9" s="144"/>
      <c r="M9" s="144"/>
      <c r="N9" s="144"/>
      <c r="O9" s="144"/>
    </row>
  </sheetData>
  <mergeCells count="9">
    <mergeCell ref="A8:O8"/>
    <mergeCell ref="A9:O9"/>
    <mergeCell ref="A1:O1"/>
    <mergeCell ref="A2:A3"/>
    <mergeCell ref="B2:B3"/>
    <mergeCell ref="C2:C3"/>
    <mergeCell ref="D2:G2"/>
    <mergeCell ref="H2:K2"/>
    <mergeCell ref="L2:O2"/>
  </mergeCells>
  <phoneticPr fontId="29" type="noConversion"/>
  <printOptions horizontalCentered="1"/>
  <pageMargins left="0.39370078740157483" right="0.39370078740157483" top="0.46" bottom="0.98425196850393704" header="0.39370078740157483" footer="0.39370078740157483"/>
  <pageSetup scale="74"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D41F6-2B56-4D66-B6F8-7C557DFF5BFF}">
  <sheetPr>
    <tabColor indexed="42"/>
  </sheetPr>
  <dimension ref="A1:O9"/>
  <sheetViews>
    <sheetView topLeftCell="A6" zoomScaleNormal="100" workbookViewId="0">
      <selection activeCell="S7" sqref="S7"/>
    </sheetView>
  </sheetViews>
  <sheetFormatPr defaultColWidth="9.125" defaultRowHeight="12.75" x14ac:dyDescent="0.2"/>
  <cols>
    <col min="1" max="1" width="7.875" style="4" customWidth="1"/>
    <col min="2" max="2" width="11.625" style="4" customWidth="1"/>
    <col min="3" max="3" width="13.25" style="4" customWidth="1"/>
    <col min="4" max="5" width="10.625" style="4" customWidth="1"/>
    <col min="6" max="6" width="12.875" style="4" customWidth="1"/>
    <col min="7" max="7" width="11.5" style="4" bestFit="1" customWidth="1"/>
    <col min="8" max="9" width="11" style="4" customWidth="1"/>
    <col min="10" max="11" width="12.125" style="4" customWidth="1"/>
    <col min="12" max="14" width="12" style="4" customWidth="1"/>
    <col min="15" max="15" width="10.5" style="4" customWidth="1"/>
    <col min="16" max="16384" width="9.125" style="4"/>
  </cols>
  <sheetData>
    <row r="1" spans="1:15" s="1" customFormat="1" ht="57.75" customHeight="1" thickBot="1" x14ac:dyDescent="0.3">
      <c r="A1" s="145" t="s">
        <v>34</v>
      </c>
      <c r="B1" s="145"/>
      <c r="C1" s="145"/>
      <c r="D1" s="145"/>
      <c r="E1" s="145"/>
      <c r="F1" s="145"/>
      <c r="G1" s="145"/>
      <c r="H1" s="145"/>
      <c r="I1" s="145"/>
      <c r="J1" s="145"/>
      <c r="K1" s="145"/>
      <c r="L1" s="145"/>
      <c r="M1" s="145"/>
      <c r="N1" s="145"/>
      <c r="O1" s="145"/>
    </row>
    <row r="2" spans="1:15" s="2" customFormat="1" ht="55.5" customHeight="1" x14ac:dyDescent="0.25">
      <c r="A2" s="114" t="s">
        <v>1</v>
      </c>
      <c r="B2" s="116" t="s">
        <v>2</v>
      </c>
      <c r="C2" s="118" t="s">
        <v>3</v>
      </c>
      <c r="D2" s="120" t="s">
        <v>4</v>
      </c>
      <c r="E2" s="121"/>
      <c r="F2" s="121"/>
      <c r="G2" s="140"/>
      <c r="H2" s="120" t="s">
        <v>5</v>
      </c>
      <c r="I2" s="121"/>
      <c r="J2" s="121"/>
      <c r="K2" s="140"/>
      <c r="L2" s="120" t="s">
        <v>6</v>
      </c>
      <c r="M2" s="121"/>
      <c r="N2" s="121"/>
      <c r="O2" s="141"/>
    </row>
    <row r="3" spans="1:15" s="2" customFormat="1" ht="35.25" customHeight="1" x14ac:dyDescent="0.25">
      <c r="A3" s="137"/>
      <c r="B3" s="138"/>
      <c r="C3" s="139"/>
      <c r="D3" s="5" t="s">
        <v>0</v>
      </c>
      <c r="E3" s="6" t="s">
        <v>7</v>
      </c>
      <c r="F3" s="6" t="s">
        <v>8</v>
      </c>
      <c r="G3" s="7" t="s">
        <v>9</v>
      </c>
      <c r="H3" s="5" t="s">
        <v>0</v>
      </c>
      <c r="I3" s="6" t="s">
        <v>7</v>
      </c>
      <c r="J3" s="6" t="s">
        <v>8</v>
      </c>
      <c r="K3" s="7" t="s">
        <v>9</v>
      </c>
      <c r="L3" s="5" t="s">
        <v>0</v>
      </c>
      <c r="M3" s="6" t="s">
        <v>7</v>
      </c>
      <c r="N3" s="6" t="s">
        <v>8</v>
      </c>
      <c r="O3" s="8" t="s">
        <v>9</v>
      </c>
    </row>
    <row r="4" spans="1:15" s="1" customFormat="1" ht="39" customHeight="1" x14ac:dyDescent="0.25">
      <c r="A4" s="9" t="s">
        <v>10</v>
      </c>
      <c r="B4" s="26">
        <v>44802</v>
      </c>
      <c r="C4" s="11">
        <v>3379.9344827199998</v>
      </c>
      <c r="D4" s="17">
        <v>13175</v>
      </c>
      <c r="E4" s="13">
        <f>D4/B4</f>
        <v>0.29407169322798088</v>
      </c>
      <c r="F4" s="14">
        <v>826.84093336000001</v>
      </c>
      <c r="G4" s="15">
        <f>F4/C4</f>
        <v>0.24463223698188385</v>
      </c>
      <c r="H4" s="12">
        <v>13024</v>
      </c>
      <c r="I4" s="13">
        <f>H4/B4</f>
        <v>0.29070130797732247</v>
      </c>
      <c r="J4" s="14">
        <v>746.86488836000001</v>
      </c>
      <c r="K4" s="15">
        <f>J4/C4</f>
        <v>0.22097022654680604</v>
      </c>
      <c r="L4" s="12">
        <v>10494</v>
      </c>
      <c r="M4" s="13">
        <f>L4/B4</f>
        <v>0.23423061470470069</v>
      </c>
      <c r="N4" s="14">
        <v>485.75081476999998</v>
      </c>
      <c r="O4" s="16">
        <f>N4/C4</f>
        <v>0.14371604457228779</v>
      </c>
    </row>
    <row r="5" spans="1:15" s="1" customFormat="1" ht="39" customHeight="1" x14ac:dyDescent="0.25">
      <c r="A5" s="9" t="s">
        <v>11</v>
      </c>
      <c r="B5" s="26">
        <v>58963</v>
      </c>
      <c r="C5" s="11">
        <v>3231.6163519400002</v>
      </c>
      <c r="D5" s="17">
        <v>16811</v>
      </c>
      <c r="E5" s="13">
        <f>D5/B5</f>
        <v>0.28511100181469734</v>
      </c>
      <c r="F5" s="14">
        <v>557.90954534000002</v>
      </c>
      <c r="G5" s="15">
        <f>F5/C5</f>
        <v>0.17264102064747766</v>
      </c>
      <c r="H5" s="12">
        <v>16603</v>
      </c>
      <c r="I5" s="13">
        <f>H5/B5</f>
        <v>0.28158336583959431</v>
      </c>
      <c r="J5" s="14">
        <v>543.72146184999997</v>
      </c>
      <c r="K5" s="15">
        <f>J5/C5</f>
        <v>0.16825062217660636</v>
      </c>
      <c r="L5" s="12">
        <v>13068</v>
      </c>
      <c r="M5" s="13">
        <f>L5/B5</f>
        <v>0.22163051405118464</v>
      </c>
      <c r="N5" s="14">
        <v>360.70586630999998</v>
      </c>
      <c r="O5" s="16">
        <f>N5/C5</f>
        <v>0.11161778720839231</v>
      </c>
    </row>
    <row r="6" spans="1:15" s="1" customFormat="1" ht="39" customHeight="1" x14ac:dyDescent="0.25">
      <c r="A6" s="9" t="s">
        <v>12</v>
      </c>
      <c r="B6" s="26">
        <v>47349</v>
      </c>
      <c r="C6" s="11">
        <v>1800.5005481200001</v>
      </c>
      <c r="D6" s="17">
        <v>13454</v>
      </c>
      <c r="E6" s="13">
        <f>D6/B6</f>
        <v>0.28414538849817311</v>
      </c>
      <c r="F6" s="14">
        <v>503.09712383999999</v>
      </c>
      <c r="G6" s="15">
        <f>F6/C6</f>
        <v>0.27942070018546283</v>
      </c>
      <c r="H6" s="12">
        <v>13164</v>
      </c>
      <c r="I6" s="13">
        <f>H6/B6</f>
        <v>0.27802065513527213</v>
      </c>
      <c r="J6" s="14">
        <v>479.14455977</v>
      </c>
      <c r="K6" s="15">
        <f>J6/C6</f>
        <v>0.26611741955330187</v>
      </c>
      <c r="L6" s="12">
        <v>10987</v>
      </c>
      <c r="M6" s="13">
        <f>L6/B6</f>
        <v>0.23204291537308075</v>
      </c>
      <c r="N6" s="14">
        <v>332.57056640000002</v>
      </c>
      <c r="O6" s="16">
        <f>N6/C6</f>
        <v>0.18471006118118372</v>
      </c>
    </row>
    <row r="7" spans="1:15" s="3" customFormat="1" ht="39" customHeight="1" thickBot="1" x14ac:dyDescent="0.3">
      <c r="A7" s="18" t="s">
        <v>13</v>
      </c>
      <c r="B7" s="19">
        <f>SUM(B4:B6)</f>
        <v>151114</v>
      </c>
      <c r="C7" s="20">
        <f>SUM(C4:C6)</f>
        <v>8412.0513827800005</v>
      </c>
      <c r="D7" s="21">
        <f>SUM(D4:D6)</f>
        <v>43440</v>
      </c>
      <c r="E7" s="13">
        <f>D7/B7</f>
        <v>0.28746509257911246</v>
      </c>
      <c r="F7" s="23">
        <f>SUM(F4:F6)</f>
        <v>1887.84760254</v>
      </c>
      <c r="G7" s="24">
        <f>F7/C7</f>
        <v>0.22442178686693987</v>
      </c>
      <c r="H7" s="21">
        <f>SUM(H4:H6)</f>
        <v>42791</v>
      </c>
      <c r="I7" s="22">
        <f>H7/B7</f>
        <v>0.28317032174384904</v>
      </c>
      <c r="J7" s="14">
        <f>SUM(J4:J6)</f>
        <v>1769.73090998</v>
      </c>
      <c r="K7" s="24">
        <f>J7/C7</f>
        <v>0.21038042083322872</v>
      </c>
      <c r="L7" s="21">
        <f>SUM(L4:L6)</f>
        <v>34549</v>
      </c>
      <c r="M7" s="22">
        <f>L7/B7</f>
        <v>0.2286287173921675</v>
      </c>
      <c r="N7" s="23">
        <f>SUM(N4:N6)</f>
        <v>1179.0272474799999</v>
      </c>
      <c r="O7" s="25">
        <f>N7/C7</f>
        <v>0.14015930167682322</v>
      </c>
    </row>
    <row r="8" spans="1:15" s="3" customFormat="1" ht="16.5" x14ac:dyDescent="0.25">
      <c r="A8" s="110" t="s">
        <v>18</v>
      </c>
      <c r="B8" s="133"/>
      <c r="C8" s="133"/>
      <c r="D8" s="133"/>
      <c r="E8" s="133"/>
      <c r="F8" s="133"/>
      <c r="G8" s="133"/>
      <c r="H8" s="133"/>
      <c r="I8" s="133"/>
      <c r="J8" s="133"/>
      <c r="K8" s="133"/>
      <c r="L8" s="133"/>
      <c r="M8" s="133"/>
      <c r="N8" s="133"/>
      <c r="O8" s="133"/>
    </row>
    <row r="9" spans="1:15" ht="138.75" customHeight="1" x14ac:dyDescent="0.2">
      <c r="A9" s="144" t="s">
        <v>22</v>
      </c>
      <c r="B9" s="144"/>
      <c r="C9" s="144"/>
      <c r="D9" s="144"/>
      <c r="E9" s="144"/>
      <c r="F9" s="144"/>
      <c r="G9" s="144"/>
      <c r="H9" s="144"/>
      <c r="I9" s="144"/>
      <c r="J9" s="144"/>
      <c r="K9" s="144"/>
      <c r="L9" s="144"/>
      <c r="M9" s="144"/>
      <c r="N9" s="144"/>
      <c r="O9" s="144"/>
    </row>
  </sheetData>
  <mergeCells count="9">
    <mergeCell ref="A8:O8"/>
    <mergeCell ref="A9:O9"/>
    <mergeCell ref="A1:O1"/>
    <mergeCell ref="A2:A3"/>
    <mergeCell ref="B2:B3"/>
    <mergeCell ref="C2:C3"/>
    <mergeCell ref="D2:G2"/>
    <mergeCell ref="H2:K2"/>
    <mergeCell ref="L2:O2"/>
  </mergeCells>
  <phoneticPr fontId="29" type="noConversion"/>
  <printOptions horizontalCentered="1"/>
  <pageMargins left="0.39370078740157483" right="0.39370078740157483" top="0.46" bottom="0.98425196850393704" header="0.39370078740157483" footer="0.39370078740157483"/>
  <pageSetup scale="7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8DDA6-7C52-4710-9017-239E7766F343}">
  <sheetPr>
    <tabColor indexed="42"/>
  </sheetPr>
  <dimension ref="A1:O12"/>
  <sheetViews>
    <sheetView zoomScaleNormal="100" workbookViewId="0">
      <selection activeCell="S9" sqref="S9"/>
    </sheetView>
  </sheetViews>
  <sheetFormatPr defaultColWidth="9.125" defaultRowHeight="12.75" x14ac:dyDescent="0.2"/>
  <cols>
    <col min="1" max="1" width="7.875" style="4" customWidth="1"/>
    <col min="2" max="2" width="11.625" style="4" customWidth="1"/>
    <col min="3" max="3" width="13.25" style="4" customWidth="1"/>
    <col min="4" max="5" width="10.625" style="4" customWidth="1"/>
    <col min="6" max="6" width="12.875" style="4" customWidth="1"/>
    <col min="7" max="7" width="11.5" style="4" bestFit="1" customWidth="1"/>
    <col min="8" max="9" width="11" style="4" customWidth="1"/>
    <col min="10" max="11" width="12.125" style="4" customWidth="1"/>
    <col min="12" max="14" width="12" style="4" customWidth="1"/>
    <col min="15" max="15" width="10.5" style="4" customWidth="1"/>
    <col min="16" max="16384" width="9.125" style="4"/>
  </cols>
  <sheetData>
    <row r="1" spans="1:15" s="1" customFormat="1" ht="55.5" customHeight="1" thickBot="1" x14ac:dyDescent="0.3">
      <c r="A1" s="145" t="s">
        <v>35</v>
      </c>
      <c r="B1" s="145"/>
      <c r="C1" s="145"/>
      <c r="D1" s="145"/>
      <c r="E1" s="145"/>
      <c r="F1" s="145"/>
      <c r="G1" s="145"/>
      <c r="H1" s="145"/>
      <c r="I1" s="145"/>
      <c r="J1" s="145"/>
      <c r="K1" s="145"/>
      <c r="L1" s="145"/>
      <c r="M1" s="145"/>
      <c r="N1" s="145"/>
      <c r="O1" s="145"/>
    </row>
    <row r="2" spans="1:15" s="2" customFormat="1" ht="55.5" customHeight="1" x14ac:dyDescent="0.25">
      <c r="A2" s="114" t="s">
        <v>1</v>
      </c>
      <c r="B2" s="116" t="s">
        <v>2</v>
      </c>
      <c r="C2" s="118" t="s">
        <v>3</v>
      </c>
      <c r="D2" s="120" t="s">
        <v>4</v>
      </c>
      <c r="E2" s="121"/>
      <c r="F2" s="121"/>
      <c r="G2" s="140"/>
      <c r="H2" s="120" t="s">
        <v>5</v>
      </c>
      <c r="I2" s="121"/>
      <c r="J2" s="121"/>
      <c r="K2" s="140"/>
      <c r="L2" s="120" t="s">
        <v>6</v>
      </c>
      <c r="M2" s="121"/>
      <c r="N2" s="121"/>
      <c r="O2" s="141"/>
    </row>
    <row r="3" spans="1:15" s="2" customFormat="1" ht="35.25" customHeight="1" x14ac:dyDescent="0.25">
      <c r="A3" s="137"/>
      <c r="B3" s="138"/>
      <c r="C3" s="139"/>
      <c r="D3" s="5" t="s">
        <v>0</v>
      </c>
      <c r="E3" s="6" t="s">
        <v>7</v>
      </c>
      <c r="F3" s="6" t="s">
        <v>8</v>
      </c>
      <c r="G3" s="7" t="s">
        <v>9</v>
      </c>
      <c r="H3" s="5" t="s">
        <v>0</v>
      </c>
      <c r="I3" s="6" t="s">
        <v>7</v>
      </c>
      <c r="J3" s="6" t="s">
        <v>8</v>
      </c>
      <c r="K3" s="7" t="s">
        <v>9</v>
      </c>
      <c r="L3" s="5" t="s">
        <v>0</v>
      </c>
      <c r="M3" s="6" t="s">
        <v>7</v>
      </c>
      <c r="N3" s="6" t="s">
        <v>8</v>
      </c>
      <c r="O3" s="8" t="s">
        <v>9</v>
      </c>
    </row>
    <row r="4" spans="1:15" s="1" customFormat="1" ht="39" customHeight="1" x14ac:dyDescent="0.25">
      <c r="A4" s="9" t="s">
        <v>10</v>
      </c>
      <c r="B4" s="10">
        <v>32117</v>
      </c>
      <c r="C4" s="11">
        <v>2748.6126017400002</v>
      </c>
      <c r="D4" s="12">
        <v>8693</v>
      </c>
      <c r="E4" s="13">
        <f>D4/B4</f>
        <v>0.2706666251517888</v>
      </c>
      <c r="F4" s="14">
        <v>471.8907332</v>
      </c>
      <c r="G4" s="15">
        <f>F4/C4</f>
        <v>0.17168324590423223</v>
      </c>
      <c r="H4" s="12">
        <v>8601</v>
      </c>
      <c r="I4" s="13">
        <f>H4/B4</f>
        <v>0.26780209857707754</v>
      </c>
      <c r="J4" s="14">
        <v>420.63915211</v>
      </c>
      <c r="K4" s="15">
        <f>J4/C4</f>
        <v>0.15303690008687137</v>
      </c>
      <c r="L4" s="12">
        <v>6966</v>
      </c>
      <c r="M4" s="13">
        <f>L4/B4</f>
        <v>0.21689447955911201</v>
      </c>
      <c r="N4" s="14">
        <v>286.28185757</v>
      </c>
      <c r="O4" s="16">
        <f>N4/C4</f>
        <v>0.10415504076084429</v>
      </c>
    </row>
    <row r="5" spans="1:15" s="1" customFormat="1" ht="39" customHeight="1" x14ac:dyDescent="0.25">
      <c r="A5" s="9" t="s">
        <v>11</v>
      </c>
      <c r="B5" s="10">
        <v>44538</v>
      </c>
      <c r="C5" s="11">
        <v>4519.6236777900003</v>
      </c>
      <c r="D5" s="17">
        <v>11110</v>
      </c>
      <c r="E5" s="13">
        <f>D5/B5</f>
        <v>0.24944990794377836</v>
      </c>
      <c r="F5" s="14">
        <v>541.70850193000001</v>
      </c>
      <c r="G5" s="15">
        <f>F5/C5</f>
        <v>0.11985699265007921</v>
      </c>
      <c r="H5" s="12">
        <v>10950</v>
      </c>
      <c r="I5" s="13">
        <f>H5/B5</f>
        <v>0.24585747002559613</v>
      </c>
      <c r="J5" s="14">
        <v>520.27967038999998</v>
      </c>
      <c r="K5" s="15">
        <f>J5/C5</f>
        <v>0.11511570597054789</v>
      </c>
      <c r="L5" s="12">
        <v>8579</v>
      </c>
      <c r="M5" s="13">
        <f>L5/B5</f>
        <v>0.19262203062553326</v>
      </c>
      <c r="N5" s="14">
        <v>317.88745341999999</v>
      </c>
      <c r="O5" s="16">
        <f>N5/C5</f>
        <v>7.0334938499888602E-2</v>
      </c>
    </row>
    <row r="6" spans="1:15" s="1" customFormat="1" ht="39" customHeight="1" x14ac:dyDescent="0.25">
      <c r="A6" s="9" t="s">
        <v>12</v>
      </c>
      <c r="B6" s="10">
        <v>44908</v>
      </c>
      <c r="C6" s="11">
        <v>1944.7535389300001</v>
      </c>
      <c r="D6" s="12">
        <v>8655</v>
      </c>
      <c r="E6" s="13">
        <f>D6/B6</f>
        <v>0.19272735370089961</v>
      </c>
      <c r="F6" s="14">
        <v>308.74872708999999</v>
      </c>
      <c r="G6" s="15">
        <f>F6/C6</f>
        <v>0.15875982272790873</v>
      </c>
      <c r="H6" s="12">
        <v>8447</v>
      </c>
      <c r="I6" s="13">
        <f>H6/B6</f>
        <v>0.18809566224280752</v>
      </c>
      <c r="J6" s="14">
        <v>276.78105024000001</v>
      </c>
      <c r="K6" s="15">
        <f>J6/C6</f>
        <v>0.14232191622198279</v>
      </c>
      <c r="L6" s="12">
        <v>6906</v>
      </c>
      <c r="M6" s="13">
        <f>L6/B6</f>
        <v>0.15378106350761556</v>
      </c>
      <c r="N6" s="14">
        <v>192.72040706000001</v>
      </c>
      <c r="O6" s="16">
        <f>N6/C6</f>
        <v>9.9097599362659827E-2</v>
      </c>
    </row>
    <row r="7" spans="1:15" s="3" customFormat="1" ht="39" customHeight="1" thickBot="1" x14ac:dyDescent="0.3">
      <c r="A7" s="18" t="s">
        <v>13</v>
      </c>
      <c r="B7" s="19">
        <f>SUM(B4:B6)</f>
        <v>121563</v>
      </c>
      <c r="C7" s="20">
        <f>SUM(C4:C6)</f>
        <v>9212.9898184600006</v>
      </c>
      <c r="D7" s="21">
        <f>SUM(D4:D6)</f>
        <v>28458</v>
      </c>
      <c r="E7" s="22">
        <f>D7/B7</f>
        <v>0.23410083660324277</v>
      </c>
      <c r="F7" s="23">
        <f>SUM(F4:F6)</f>
        <v>1322.34796222</v>
      </c>
      <c r="G7" s="24">
        <f>F7/C7</f>
        <v>0.14353081771244564</v>
      </c>
      <c r="H7" s="21">
        <f>SUM(H4:H6)</f>
        <v>27998</v>
      </c>
      <c r="I7" s="22">
        <f>H7/B7</f>
        <v>0.23031679047078468</v>
      </c>
      <c r="J7" s="14">
        <f>SUM(J4:J6)</f>
        <v>1217.69987274</v>
      </c>
      <c r="K7" s="24">
        <f>J7/C7</f>
        <v>0.13217206322100819</v>
      </c>
      <c r="L7" s="21">
        <f>SUM(L4:L6)</f>
        <v>22451</v>
      </c>
      <c r="M7" s="22">
        <f>L7/B7</f>
        <v>0.18468612982568708</v>
      </c>
      <c r="N7" s="23">
        <f>SUM(N4:N6)</f>
        <v>796.88971805000006</v>
      </c>
      <c r="O7" s="25">
        <f>N7/C7</f>
        <v>8.6496320277406349E-2</v>
      </c>
    </row>
    <row r="8" spans="1:15" s="3" customFormat="1" ht="16.5" x14ac:dyDescent="0.25">
      <c r="A8" s="110" t="s">
        <v>18</v>
      </c>
      <c r="B8" s="133"/>
      <c r="C8" s="133"/>
      <c r="D8" s="133"/>
      <c r="E8" s="133"/>
      <c r="F8" s="133"/>
      <c r="G8" s="133"/>
      <c r="H8" s="133"/>
      <c r="I8" s="133"/>
      <c r="J8" s="133"/>
      <c r="K8" s="133"/>
      <c r="L8" s="133"/>
      <c r="M8" s="133"/>
      <c r="N8" s="133"/>
      <c r="O8" s="133"/>
    </row>
    <row r="9" spans="1:15" ht="133.5" customHeight="1" x14ac:dyDescent="0.2">
      <c r="A9" s="144" t="s">
        <v>23</v>
      </c>
      <c r="B9" s="144"/>
      <c r="C9" s="144"/>
      <c r="D9" s="144"/>
      <c r="E9" s="144"/>
      <c r="F9" s="144"/>
      <c r="G9" s="144"/>
      <c r="H9" s="144"/>
      <c r="I9" s="144"/>
      <c r="J9" s="144"/>
      <c r="K9" s="144"/>
      <c r="L9" s="144"/>
      <c r="M9" s="144"/>
      <c r="N9" s="144"/>
      <c r="O9" s="144"/>
    </row>
    <row r="12" spans="1:15" x14ac:dyDescent="0.2">
      <c r="B12" s="27"/>
      <c r="C12" s="27"/>
      <c r="D12" s="27"/>
      <c r="E12" s="27"/>
      <c r="F12" s="27"/>
      <c r="G12" s="27"/>
      <c r="H12" s="27"/>
      <c r="I12" s="27"/>
      <c r="J12" s="27"/>
      <c r="K12" s="27"/>
      <c r="L12" s="27"/>
      <c r="M12" s="27"/>
      <c r="N12" s="27"/>
      <c r="O12" s="27"/>
    </row>
  </sheetData>
  <mergeCells count="9">
    <mergeCell ref="A8:O8"/>
    <mergeCell ref="A9:O9"/>
    <mergeCell ref="A1:O1"/>
    <mergeCell ref="A2:A3"/>
    <mergeCell ref="B2:B3"/>
    <mergeCell ref="C2:C3"/>
    <mergeCell ref="D2:G2"/>
    <mergeCell ref="H2:K2"/>
    <mergeCell ref="L2:O2"/>
  </mergeCells>
  <phoneticPr fontId="29" type="noConversion"/>
  <printOptions horizontalCentered="1"/>
  <pageMargins left="0.39370078740157483" right="0.39370078740157483" top="0.46" bottom="0.98425196850393704" header="0.39370078740157483" footer="0.39370078740157483"/>
  <pageSetup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F4E37-3306-4157-8465-884A2BFFB29A}">
  <sheetPr>
    <pageSetUpPr fitToPage="1"/>
  </sheetPr>
  <dimension ref="A1:M40"/>
  <sheetViews>
    <sheetView view="pageBreakPreview" topLeftCell="A26" zoomScale="85" zoomScaleNormal="85" zoomScaleSheetLayoutView="85" workbookViewId="0">
      <selection activeCell="A28" sqref="A28:M28"/>
    </sheetView>
  </sheetViews>
  <sheetFormatPr defaultRowHeight="18" x14ac:dyDescent="0.2"/>
  <cols>
    <col min="1" max="1" width="10.625" style="4" customWidth="1"/>
    <col min="2" max="2" width="11.25" style="4" customWidth="1"/>
    <col min="3" max="3" width="12.375" style="4" customWidth="1"/>
    <col min="4" max="4" width="12.875" style="4" customWidth="1"/>
    <col min="5" max="5" width="12" style="2" customWidth="1"/>
    <col min="6" max="6" width="11.25" style="4" customWidth="1"/>
    <col min="7" max="7" width="13.5" style="4" customWidth="1"/>
    <col min="8" max="8" width="12.875" style="4" customWidth="1"/>
    <col min="9" max="9" width="14" style="4" customWidth="1"/>
    <col min="10" max="10" width="11.25" style="4" customWidth="1"/>
    <col min="11" max="11" width="12.375" style="4" customWidth="1"/>
    <col min="12" max="12" width="12.875" style="4" customWidth="1"/>
    <col min="13" max="13" width="12.25" style="4" customWidth="1"/>
    <col min="14" max="16384" width="9" style="4"/>
  </cols>
  <sheetData>
    <row r="1" spans="1:13" s="1" customFormat="1" ht="46.5" customHeight="1" x14ac:dyDescent="0.25">
      <c r="A1" s="113" t="s">
        <v>93</v>
      </c>
      <c r="B1" s="113"/>
      <c r="C1" s="113"/>
      <c r="D1" s="113"/>
      <c r="E1" s="113"/>
      <c r="F1" s="113"/>
      <c r="G1" s="113"/>
      <c r="H1" s="113"/>
      <c r="I1" s="113"/>
      <c r="J1" s="113"/>
      <c r="K1" s="113"/>
      <c r="L1" s="113"/>
      <c r="M1" s="113"/>
    </row>
    <row r="2" spans="1:13" s="1" customFormat="1" ht="21.75" customHeight="1" x14ac:dyDescent="0.25">
      <c r="A2" s="125" t="s">
        <v>95</v>
      </c>
      <c r="B2" s="125"/>
      <c r="C2" s="125"/>
      <c r="D2" s="125"/>
      <c r="E2" s="125"/>
      <c r="F2" s="125"/>
      <c r="G2" s="125"/>
      <c r="H2" s="125"/>
      <c r="I2" s="125"/>
      <c r="J2" s="125"/>
      <c r="K2" s="125"/>
      <c r="L2" s="125"/>
      <c r="M2" s="125"/>
    </row>
    <row r="3" spans="1:13" s="2" customFormat="1" ht="36" customHeight="1" x14ac:dyDescent="0.25">
      <c r="A3" s="126" t="s">
        <v>67</v>
      </c>
      <c r="B3" s="128" t="s">
        <v>24</v>
      </c>
      <c r="C3" s="128"/>
      <c r="D3" s="128"/>
      <c r="E3" s="129"/>
      <c r="F3" s="130" t="s">
        <v>27</v>
      </c>
      <c r="G3" s="128"/>
      <c r="H3" s="128"/>
      <c r="I3" s="129"/>
      <c r="J3" s="131" t="s">
        <v>26</v>
      </c>
      <c r="K3" s="128"/>
      <c r="L3" s="128"/>
      <c r="M3" s="132"/>
    </row>
    <row r="4" spans="1:13" s="2" customFormat="1" ht="40.700000000000003" customHeight="1" x14ac:dyDescent="0.25">
      <c r="A4" s="127"/>
      <c r="B4" s="68" t="s">
        <v>68</v>
      </c>
      <c r="C4" s="68" t="s">
        <v>69</v>
      </c>
      <c r="D4" s="6" t="s">
        <v>92</v>
      </c>
      <c r="E4" s="69" t="s">
        <v>9</v>
      </c>
      <c r="F4" s="70" t="s">
        <v>68</v>
      </c>
      <c r="G4" s="68" t="s">
        <v>69</v>
      </c>
      <c r="H4" s="6" t="s">
        <v>92</v>
      </c>
      <c r="I4" s="69" t="s">
        <v>9</v>
      </c>
      <c r="J4" s="71" t="s">
        <v>68</v>
      </c>
      <c r="K4" s="68" t="s">
        <v>69</v>
      </c>
      <c r="L4" s="6" t="s">
        <v>92</v>
      </c>
      <c r="M4" s="72" t="s">
        <v>9</v>
      </c>
    </row>
    <row r="5" spans="1:13" s="2" customFormat="1" ht="35.25" customHeight="1" x14ac:dyDescent="0.25">
      <c r="A5" s="67" t="s">
        <v>70</v>
      </c>
      <c r="B5" s="79">
        <f>2066+1</f>
        <v>2067</v>
      </c>
      <c r="C5" s="80">
        <f t="shared" ref="C5:C27" si="0">B5/$B$27</f>
        <v>0.17632005459353409</v>
      </c>
      <c r="D5" s="81">
        <f>716.9338642+0.00414</f>
        <v>716.93800420000002</v>
      </c>
      <c r="E5" s="82">
        <f t="shared" ref="E5:E27" si="1">D5/$D$27</f>
        <v>0.24451250802050162</v>
      </c>
      <c r="F5" s="83">
        <f>2026+1</f>
        <v>2027</v>
      </c>
      <c r="G5" s="84">
        <f t="shared" ref="G5:G27" si="2">F5/$F$27</f>
        <v>0.17566513562700406</v>
      </c>
      <c r="H5" s="81">
        <f>424.17327158+0.00414</f>
        <v>424.17741158000001</v>
      </c>
      <c r="I5" s="82">
        <f t="shared" ref="I5:I27" si="3">H5/$H$27</f>
        <v>0.17762306864803154</v>
      </c>
      <c r="J5" s="85">
        <f>1667+1</f>
        <v>1668</v>
      </c>
      <c r="K5" s="84">
        <f t="shared" ref="K5:K27" si="4">J5/$J$27</f>
        <v>0.17043016246040665</v>
      </c>
      <c r="L5" s="81">
        <f>295.46159962+0.00414</f>
        <v>295.46573962000002</v>
      </c>
      <c r="M5" s="86">
        <f t="shared" ref="M5:M27" si="5">L5/$L$27</f>
        <v>0.17492351830499445</v>
      </c>
    </row>
    <row r="6" spans="1:13" s="2" customFormat="1" ht="35.25" customHeight="1" x14ac:dyDescent="0.25">
      <c r="A6" s="67" t="s">
        <v>71</v>
      </c>
      <c r="B6" s="79">
        <v>1490</v>
      </c>
      <c r="C6" s="80">
        <f t="shared" si="0"/>
        <v>0.12710057152605989</v>
      </c>
      <c r="D6" s="81">
        <v>353.56013424000002</v>
      </c>
      <c r="E6" s="82">
        <f t="shared" si="1"/>
        <v>0.1205820791374469</v>
      </c>
      <c r="F6" s="83">
        <v>1472</v>
      </c>
      <c r="G6" s="84">
        <f t="shared" si="2"/>
        <v>0.12756738018892452</v>
      </c>
      <c r="H6" s="81">
        <v>337.71811823000002</v>
      </c>
      <c r="I6" s="82">
        <f t="shared" si="3"/>
        <v>0.14141848872765317</v>
      </c>
      <c r="J6" s="85">
        <v>1210</v>
      </c>
      <c r="K6" s="84">
        <f t="shared" si="4"/>
        <v>0.12363339123326862</v>
      </c>
      <c r="L6" s="81">
        <v>239.42156109999999</v>
      </c>
      <c r="M6" s="86">
        <f t="shared" si="5"/>
        <v>0.14174388502554938</v>
      </c>
    </row>
    <row r="7" spans="1:13" s="2" customFormat="1" ht="35.25" customHeight="1" x14ac:dyDescent="0.25">
      <c r="A7" s="67" t="s">
        <v>72</v>
      </c>
      <c r="B7" s="79">
        <v>158</v>
      </c>
      <c r="C7" s="80">
        <f t="shared" si="0"/>
        <v>1.3477778725582189E-2</v>
      </c>
      <c r="D7" s="81">
        <v>19.17177702</v>
      </c>
      <c r="E7" s="82">
        <f t="shared" si="1"/>
        <v>6.5385559907664027E-3</v>
      </c>
      <c r="F7" s="83">
        <v>156</v>
      </c>
      <c r="G7" s="84">
        <f t="shared" si="2"/>
        <v>1.3519369096108848E-2</v>
      </c>
      <c r="H7" s="81">
        <v>19.08704066</v>
      </c>
      <c r="I7" s="82">
        <f t="shared" si="3"/>
        <v>7.9926432687930579E-3</v>
      </c>
      <c r="J7" s="85">
        <v>134</v>
      </c>
      <c r="K7" s="84">
        <f t="shared" si="4"/>
        <v>1.3691631756411566E-2</v>
      </c>
      <c r="L7" s="81">
        <v>13.50478227</v>
      </c>
      <c r="M7" s="86">
        <f t="shared" si="5"/>
        <v>7.9951876371503524E-3</v>
      </c>
    </row>
    <row r="8" spans="1:13" s="2" customFormat="1" ht="35.25" customHeight="1" x14ac:dyDescent="0.25">
      <c r="A8" s="67" t="s">
        <v>73</v>
      </c>
      <c r="B8" s="79">
        <v>789</v>
      </c>
      <c r="C8" s="80">
        <f t="shared" si="0"/>
        <v>6.730359123091359E-2</v>
      </c>
      <c r="D8" s="81">
        <v>127.93123889</v>
      </c>
      <c r="E8" s="82">
        <f t="shared" si="1"/>
        <v>4.3631092077576088E-2</v>
      </c>
      <c r="F8" s="83">
        <v>780</v>
      </c>
      <c r="G8" s="84">
        <f t="shared" si="2"/>
        <v>6.7596845480544246E-2</v>
      </c>
      <c r="H8" s="81">
        <v>126.41365211999999</v>
      </c>
      <c r="I8" s="82">
        <f t="shared" si="3"/>
        <v>5.2935352509510772E-2</v>
      </c>
      <c r="J8" s="85">
        <v>675</v>
      </c>
      <c r="K8" s="84">
        <f t="shared" si="4"/>
        <v>6.8969040564013484E-2</v>
      </c>
      <c r="L8" s="81">
        <v>91.775057739999994</v>
      </c>
      <c r="M8" s="86">
        <f t="shared" si="5"/>
        <v>5.4333257091571587E-2</v>
      </c>
    </row>
    <row r="9" spans="1:13" s="2" customFormat="1" ht="35.25" customHeight="1" x14ac:dyDescent="0.25">
      <c r="A9" s="67" t="s">
        <v>74</v>
      </c>
      <c r="B9" s="79">
        <v>1554</v>
      </c>
      <c r="C9" s="80">
        <f t="shared" si="0"/>
        <v>0.13255992493389065</v>
      </c>
      <c r="D9" s="81">
        <v>354.79873243999998</v>
      </c>
      <c r="E9" s="82">
        <f t="shared" si="1"/>
        <v>0.12100450443857123</v>
      </c>
      <c r="F9" s="83">
        <v>1541</v>
      </c>
      <c r="G9" s="84">
        <f t="shared" si="2"/>
        <v>0.13354710113528034</v>
      </c>
      <c r="H9" s="81">
        <v>349.59192006000001</v>
      </c>
      <c r="I9" s="82">
        <f t="shared" si="3"/>
        <v>0.14639060902445836</v>
      </c>
      <c r="J9" s="85">
        <v>1335</v>
      </c>
      <c r="K9" s="84">
        <f t="shared" si="4"/>
        <v>0.13640543578215999</v>
      </c>
      <c r="L9" s="81">
        <v>267.16641139000001</v>
      </c>
      <c r="M9" s="86">
        <f t="shared" si="5"/>
        <v>0.15816956887577821</v>
      </c>
    </row>
    <row r="10" spans="1:13" s="2" customFormat="1" ht="35.25" customHeight="1" x14ac:dyDescent="0.25">
      <c r="A10" s="67" t="s">
        <v>75</v>
      </c>
      <c r="B10" s="79">
        <v>1836</v>
      </c>
      <c r="C10" s="80">
        <f t="shared" si="0"/>
        <v>0.15661520088714492</v>
      </c>
      <c r="D10" s="81">
        <v>450.52525586000002</v>
      </c>
      <c r="E10" s="82">
        <f t="shared" si="1"/>
        <v>0.15365214229343094</v>
      </c>
      <c r="F10" s="83">
        <v>1806</v>
      </c>
      <c r="G10" s="84">
        <f t="shared" si="2"/>
        <v>0.15651269607418319</v>
      </c>
      <c r="H10" s="81">
        <v>398.10742140999997</v>
      </c>
      <c r="I10" s="82">
        <f t="shared" si="3"/>
        <v>0.16670633539632213</v>
      </c>
      <c r="J10" s="85">
        <v>1494</v>
      </c>
      <c r="K10" s="84">
        <f t="shared" si="4"/>
        <v>0.15265147644834987</v>
      </c>
      <c r="L10" s="81">
        <v>252.68488869999999</v>
      </c>
      <c r="M10" s="86">
        <f t="shared" si="5"/>
        <v>0.14959612512353024</v>
      </c>
    </row>
    <row r="11" spans="1:13" s="2" customFormat="1" ht="35.25" customHeight="1" x14ac:dyDescent="0.25">
      <c r="A11" s="67" t="s">
        <v>76</v>
      </c>
      <c r="B11" s="79">
        <v>241</v>
      </c>
      <c r="C11" s="80">
        <f t="shared" si="0"/>
        <v>2.0557877676362704E-2</v>
      </c>
      <c r="D11" s="81">
        <v>32.648738209999998</v>
      </c>
      <c r="E11" s="82">
        <f t="shared" si="1"/>
        <v>1.1134888674704576E-2</v>
      </c>
      <c r="F11" s="83">
        <v>237</v>
      </c>
      <c r="G11" s="84">
        <f t="shared" si="2"/>
        <v>2.0539041511396135E-2</v>
      </c>
      <c r="H11" s="81">
        <v>32.566413730000001</v>
      </c>
      <c r="I11" s="82">
        <f t="shared" si="3"/>
        <v>1.3637091895198714E-2</v>
      </c>
      <c r="J11" s="85">
        <v>206</v>
      </c>
      <c r="K11" s="84">
        <f t="shared" si="4"/>
        <v>2.1048329416573006E-2</v>
      </c>
      <c r="L11" s="81">
        <v>23.630724829999998</v>
      </c>
      <c r="M11" s="86">
        <f t="shared" si="5"/>
        <v>1.3990012962846373E-2</v>
      </c>
    </row>
    <row r="12" spans="1:13" s="2" customFormat="1" ht="35.25" customHeight="1" x14ac:dyDescent="0.25">
      <c r="A12" s="67" t="s">
        <v>77</v>
      </c>
      <c r="B12" s="79">
        <v>773</v>
      </c>
      <c r="C12" s="80">
        <f t="shared" si="0"/>
        <v>6.5938752878955897E-2</v>
      </c>
      <c r="D12" s="81">
        <v>135.04662131000001</v>
      </c>
      <c r="E12" s="82">
        <f t="shared" si="1"/>
        <v>4.6057801208417265E-2</v>
      </c>
      <c r="F12" s="83">
        <v>760</v>
      </c>
      <c r="G12" s="84">
        <f t="shared" si="2"/>
        <v>6.5863593032325154E-2</v>
      </c>
      <c r="H12" s="81">
        <v>131.89330827000001</v>
      </c>
      <c r="I12" s="82">
        <f t="shared" si="3"/>
        <v>5.5229942730318636E-2</v>
      </c>
      <c r="J12" s="85">
        <v>639</v>
      </c>
      <c r="K12" s="84">
        <f t="shared" si="4"/>
        <v>6.5290691733932774E-2</v>
      </c>
      <c r="L12" s="81">
        <v>103.18664027999999</v>
      </c>
      <c r="M12" s="86">
        <f t="shared" si="5"/>
        <v>6.1089215226995036E-2</v>
      </c>
    </row>
    <row r="13" spans="1:13" s="2" customFormat="1" ht="35.25" customHeight="1" x14ac:dyDescent="0.25">
      <c r="A13" s="67" t="s">
        <v>78</v>
      </c>
      <c r="B13" s="79">
        <v>189</v>
      </c>
      <c r="C13" s="80">
        <f t="shared" si="0"/>
        <v>1.6122153032500215E-2</v>
      </c>
      <c r="D13" s="81">
        <v>37.55045045</v>
      </c>
      <c r="E13" s="82">
        <f t="shared" si="1"/>
        <v>1.2806623115306004E-2</v>
      </c>
      <c r="F13" s="83">
        <v>188</v>
      </c>
      <c r="G13" s="84">
        <f t="shared" si="2"/>
        <v>1.6292573013259381E-2</v>
      </c>
      <c r="H13" s="81">
        <v>29.804086850000001</v>
      </c>
      <c r="I13" s="82">
        <f t="shared" si="3"/>
        <v>1.2480375475041095E-2</v>
      </c>
      <c r="J13" s="85">
        <v>161</v>
      </c>
      <c r="K13" s="84">
        <f t="shared" si="4"/>
        <v>1.6450393378972104E-2</v>
      </c>
      <c r="L13" s="81">
        <v>20.672562660000001</v>
      </c>
      <c r="M13" s="86">
        <f t="shared" si="5"/>
        <v>1.2238702861178969E-2</v>
      </c>
    </row>
    <row r="14" spans="1:13" s="2" customFormat="1" ht="35.25" customHeight="1" x14ac:dyDescent="0.25">
      <c r="A14" s="67" t="s">
        <v>79</v>
      </c>
      <c r="B14" s="79">
        <v>172</v>
      </c>
      <c r="C14" s="80">
        <f t="shared" si="0"/>
        <v>1.4672012283545168E-2</v>
      </c>
      <c r="D14" s="81">
        <v>25.378779999999999</v>
      </c>
      <c r="E14" s="82">
        <f t="shared" si="1"/>
        <v>8.6554612978355285E-3</v>
      </c>
      <c r="F14" s="83">
        <v>171</v>
      </c>
      <c r="G14" s="84">
        <f t="shared" si="2"/>
        <v>1.481930843227316E-2</v>
      </c>
      <c r="H14" s="81">
        <v>25.1843796</v>
      </c>
      <c r="I14" s="82">
        <f t="shared" si="3"/>
        <v>1.054588637779269E-2</v>
      </c>
      <c r="J14" s="85">
        <v>149</v>
      </c>
      <c r="K14" s="84">
        <f t="shared" si="4"/>
        <v>1.5224277102278532E-2</v>
      </c>
      <c r="L14" s="81">
        <v>20.041453829999998</v>
      </c>
      <c r="M14" s="86">
        <f t="shared" si="5"/>
        <v>1.1865069772216E-2</v>
      </c>
    </row>
    <row r="15" spans="1:13" s="2" customFormat="1" ht="35.25" customHeight="1" x14ac:dyDescent="0.25">
      <c r="A15" s="67" t="s">
        <v>80</v>
      </c>
      <c r="B15" s="79">
        <v>223</v>
      </c>
      <c r="C15" s="80">
        <f t="shared" si="0"/>
        <v>1.9022434530410304E-2</v>
      </c>
      <c r="D15" s="81">
        <v>32.525060089999997</v>
      </c>
      <c r="E15" s="82">
        <f t="shared" si="1"/>
        <v>1.1092708113580318E-2</v>
      </c>
      <c r="F15" s="83">
        <v>222</v>
      </c>
      <c r="G15" s="84">
        <f t="shared" si="2"/>
        <v>1.9239102175231823E-2</v>
      </c>
      <c r="H15" s="81">
        <v>32.231063570000003</v>
      </c>
      <c r="I15" s="82">
        <f t="shared" si="3"/>
        <v>1.3496664982155576E-2</v>
      </c>
      <c r="J15" s="85">
        <v>192</v>
      </c>
      <c r="K15" s="84">
        <f t="shared" si="4"/>
        <v>1.9617860427097171E-2</v>
      </c>
      <c r="L15" s="81">
        <v>22.17454223</v>
      </c>
      <c r="M15" s="86">
        <f t="shared" si="5"/>
        <v>1.3127914419664644E-2</v>
      </c>
    </row>
    <row r="16" spans="1:13" s="2" customFormat="1" ht="35.25" customHeight="1" x14ac:dyDescent="0.25">
      <c r="A16" s="67" t="s">
        <v>81</v>
      </c>
      <c r="B16" s="79">
        <v>240</v>
      </c>
      <c r="C16" s="80">
        <f t="shared" si="0"/>
        <v>2.047257527936535E-2</v>
      </c>
      <c r="D16" s="81">
        <v>51.955941129999999</v>
      </c>
      <c r="E16" s="82">
        <f t="shared" si="1"/>
        <v>1.7719631820100733E-2</v>
      </c>
      <c r="F16" s="83">
        <v>237</v>
      </c>
      <c r="G16" s="84">
        <f t="shared" si="2"/>
        <v>2.0539041511396135E-2</v>
      </c>
      <c r="H16" s="81">
        <v>51.533107549999997</v>
      </c>
      <c r="I16" s="82">
        <f t="shared" si="3"/>
        <v>2.157934027157336E-2</v>
      </c>
      <c r="J16" s="85">
        <v>214</v>
      </c>
      <c r="K16" s="84">
        <f t="shared" si="4"/>
        <v>2.1865740267702053E-2</v>
      </c>
      <c r="L16" s="81">
        <v>38.400491789999997</v>
      </c>
      <c r="M16" s="86">
        <f t="shared" si="5"/>
        <v>2.2734104932733697E-2</v>
      </c>
    </row>
    <row r="17" spans="1:13" s="2" customFormat="1" ht="35.25" customHeight="1" x14ac:dyDescent="0.25">
      <c r="A17" s="67" t="s">
        <v>82</v>
      </c>
      <c r="B17" s="79">
        <v>337</v>
      </c>
      <c r="C17" s="80">
        <f t="shared" si="0"/>
        <v>2.8746907788108844E-2</v>
      </c>
      <c r="D17" s="81">
        <v>54.703216060000003</v>
      </c>
      <c r="E17" s="82">
        <f t="shared" si="1"/>
        <v>1.8656593007010776E-2</v>
      </c>
      <c r="F17" s="83">
        <v>332</v>
      </c>
      <c r="G17" s="84">
        <f t="shared" si="2"/>
        <v>2.8771990640436781E-2</v>
      </c>
      <c r="H17" s="81">
        <v>54.340425619999998</v>
      </c>
      <c r="I17" s="82">
        <f t="shared" si="3"/>
        <v>2.2754896622881861E-2</v>
      </c>
      <c r="J17" s="85">
        <v>266</v>
      </c>
      <c r="K17" s="84">
        <f t="shared" si="4"/>
        <v>2.7178910800040871E-2</v>
      </c>
      <c r="L17" s="81">
        <v>40.352897210000002</v>
      </c>
      <c r="M17" s="86">
        <f t="shared" si="5"/>
        <v>2.3889980485897237E-2</v>
      </c>
    </row>
    <row r="18" spans="1:13" s="2" customFormat="1" ht="35.25" customHeight="1" x14ac:dyDescent="0.25">
      <c r="A18" s="67" t="s">
        <v>83</v>
      </c>
      <c r="B18" s="79">
        <v>178</v>
      </c>
      <c r="C18" s="80">
        <f t="shared" si="0"/>
        <v>1.5183826665529301E-2</v>
      </c>
      <c r="D18" s="81">
        <v>71.744765340000001</v>
      </c>
      <c r="E18" s="82">
        <f t="shared" si="1"/>
        <v>2.4468632445005703E-2</v>
      </c>
      <c r="F18" s="83">
        <v>171</v>
      </c>
      <c r="G18" s="84">
        <f t="shared" si="2"/>
        <v>1.481930843227316E-2</v>
      </c>
      <c r="H18" s="81">
        <v>70.862800219999997</v>
      </c>
      <c r="I18" s="82">
        <f t="shared" si="3"/>
        <v>2.967359337024696E-2</v>
      </c>
      <c r="J18" s="85">
        <v>146</v>
      </c>
      <c r="K18" s="84">
        <f t="shared" si="4"/>
        <v>1.491774803310514E-2</v>
      </c>
      <c r="L18" s="81">
        <v>21.420707610000001</v>
      </c>
      <c r="M18" s="86">
        <f t="shared" si="5"/>
        <v>1.2681624422996677E-2</v>
      </c>
    </row>
    <row r="19" spans="1:13" s="2" customFormat="1" ht="35.25" customHeight="1" x14ac:dyDescent="0.25">
      <c r="A19" s="67" t="s">
        <v>84</v>
      </c>
      <c r="B19" s="79">
        <v>242</v>
      </c>
      <c r="C19" s="80">
        <f t="shared" si="0"/>
        <v>2.0643180073360062E-2</v>
      </c>
      <c r="D19" s="81">
        <v>71.133947710000001</v>
      </c>
      <c r="E19" s="82">
        <f t="shared" si="1"/>
        <v>2.4260312409271102E-2</v>
      </c>
      <c r="F19" s="83">
        <v>239</v>
      </c>
      <c r="G19" s="84">
        <f t="shared" si="2"/>
        <v>2.0712366756218042E-2</v>
      </c>
      <c r="H19" s="81">
        <v>70.910337519999999</v>
      </c>
      <c r="I19" s="82">
        <f t="shared" si="3"/>
        <v>2.9693499477622624E-2</v>
      </c>
      <c r="J19" s="85">
        <v>205</v>
      </c>
      <c r="K19" s="84">
        <f t="shared" si="4"/>
        <v>2.0946153060181875E-2</v>
      </c>
      <c r="L19" s="81">
        <v>54.793179899999998</v>
      </c>
      <c r="M19" s="86">
        <f t="shared" si="5"/>
        <v>3.2439009069387625E-2</v>
      </c>
    </row>
    <row r="20" spans="1:13" s="2" customFormat="1" ht="35.25" customHeight="1" x14ac:dyDescent="0.25">
      <c r="A20" s="67" t="s">
        <v>85</v>
      </c>
      <c r="B20" s="79">
        <v>199</v>
      </c>
      <c r="C20" s="80">
        <f t="shared" si="0"/>
        <v>1.6975177002473769E-2</v>
      </c>
      <c r="D20" s="81">
        <v>38.457011610000002</v>
      </c>
      <c r="E20" s="82">
        <f t="shared" si="1"/>
        <v>1.3115806812650829E-2</v>
      </c>
      <c r="F20" s="83">
        <v>187</v>
      </c>
      <c r="G20" s="84">
        <f t="shared" si="2"/>
        <v>1.6205910390848427E-2</v>
      </c>
      <c r="H20" s="81">
        <v>37.783777829999998</v>
      </c>
      <c r="I20" s="82">
        <f t="shared" si="3"/>
        <v>1.5821848075977318E-2</v>
      </c>
      <c r="J20" s="85">
        <v>160</v>
      </c>
      <c r="K20" s="84">
        <f t="shared" si="4"/>
        <v>1.6348217022580974E-2</v>
      </c>
      <c r="L20" s="81">
        <v>29.327970359999998</v>
      </c>
      <c r="M20" s="86">
        <f t="shared" si="5"/>
        <v>1.7362932726866093E-2</v>
      </c>
    </row>
    <row r="21" spans="1:13" s="2" customFormat="1" ht="35.25" customHeight="1" x14ac:dyDescent="0.25">
      <c r="A21" s="67" t="s">
        <v>86</v>
      </c>
      <c r="B21" s="79">
        <v>338</v>
      </c>
      <c r="C21" s="80">
        <f t="shared" si="0"/>
        <v>2.8832210185106202E-2</v>
      </c>
      <c r="D21" s="81">
        <v>212.74960515999999</v>
      </c>
      <c r="E21" s="82">
        <f t="shared" si="1"/>
        <v>7.2558490738805007E-2</v>
      </c>
      <c r="F21" s="83">
        <v>330</v>
      </c>
      <c r="G21" s="84">
        <f t="shared" si="2"/>
        <v>2.8598665395614873E-2</v>
      </c>
      <c r="H21" s="81">
        <v>52.137650780000001</v>
      </c>
      <c r="I21" s="82">
        <f t="shared" si="3"/>
        <v>2.1832491006882473E-2</v>
      </c>
      <c r="J21" s="85">
        <v>305</v>
      </c>
      <c r="K21" s="84">
        <f t="shared" si="4"/>
        <v>3.1163788699294984E-2</v>
      </c>
      <c r="L21" s="81">
        <v>45.121239780000003</v>
      </c>
      <c r="M21" s="86">
        <f t="shared" si="5"/>
        <v>2.6712965174073313E-2</v>
      </c>
    </row>
    <row r="22" spans="1:13" s="2" customFormat="1" ht="35.25" customHeight="1" x14ac:dyDescent="0.25">
      <c r="A22" s="67" t="s">
        <v>87</v>
      </c>
      <c r="B22" s="79">
        <v>300</v>
      </c>
      <c r="C22" s="80">
        <f t="shared" si="0"/>
        <v>2.5590719099206689E-2</v>
      </c>
      <c r="D22" s="81">
        <v>60.377633860000003</v>
      </c>
      <c r="E22" s="82">
        <f t="shared" si="1"/>
        <v>2.0591859542898199E-2</v>
      </c>
      <c r="F22" s="83">
        <v>293</v>
      </c>
      <c r="G22" s="84">
        <f t="shared" si="2"/>
        <v>2.5392148366409569E-2</v>
      </c>
      <c r="H22" s="81">
        <v>59.195103340000003</v>
      </c>
      <c r="I22" s="82">
        <f t="shared" si="3"/>
        <v>2.4787778927273497E-2</v>
      </c>
      <c r="J22" s="85">
        <v>271</v>
      </c>
      <c r="K22" s="84">
        <f t="shared" si="4"/>
        <v>2.7689792581996525E-2</v>
      </c>
      <c r="L22" s="81">
        <v>38.296531700000003</v>
      </c>
      <c r="M22" s="86">
        <f t="shared" si="5"/>
        <v>2.267255781485299E-2</v>
      </c>
    </row>
    <row r="23" spans="1:13" s="2" customFormat="1" ht="35.25" customHeight="1" x14ac:dyDescent="0.25">
      <c r="A23" s="67" t="s">
        <v>88</v>
      </c>
      <c r="B23" s="79">
        <v>159</v>
      </c>
      <c r="C23" s="80">
        <f t="shared" si="0"/>
        <v>1.3563081122579545E-2</v>
      </c>
      <c r="D23" s="81">
        <v>49.948093120000003</v>
      </c>
      <c r="E23" s="82">
        <f t="shared" si="1"/>
        <v>1.7034853011092144E-2</v>
      </c>
      <c r="F23" s="83">
        <v>155</v>
      </c>
      <c r="G23" s="84">
        <f t="shared" si="2"/>
        <v>1.3432706473697894E-2</v>
      </c>
      <c r="H23" s="81">
        <v>49.798676319999998</v>
      </c>
      <c r="I23" s="82">
        <f t="shared" si="3"/>
        <v>2.0853052192526329E-2</v>
      </c>
      <c r="J23" s="85">
        <v>144</v>
      </c>
      <c r="K23" s="84">
        <f t="shared" si="4"/>
        <v>1.4713395320322877E-2</v>
      </c>
      <c r="L23" s="81">
        <v>41.348641749999999</v>
      </c>
      <c r="M23" s="86">
        <f t="shared" si="5"/>
        <v>2.4479487541753529E-2</v>
      </c>
    </row>
    <row r="24" spans="1:13" s="2" customFormat="1" ht="35.25" customHeight="1" x14ac:dyDescent="0.25">
      <c r="A24" s="67" t="s">
        <v>89</v>
      </c>
      <c r="B24" s="79">
        <v>94</v>
      </c>
      <c r="C24" s="80">
        <f t="shared" si="0"/>
        <v>8.0184253177514285E-3</v>
      </c>
      <c r="D24" s="81">
        <v>10.82026334</v>
      </c>
      <c r="E24" s="82">
        <f t="shared" si="1"/>
        <v>3.6902629114464367E-3</v>
      </c>
      <c r="F24" s="83">
        <v>94</v>
      </c>
      <c r="G24" s="84">
        <f t="shared" si="2"/>
        <v>8.1462865066296904E-3</v>
      </c>
      <c r="H24" s="81">
        <v>10.77578334</v>
      </c>
      <c r="I24" s="82">
        <f t="shared" si="3"/>
        <v>4.512328218533976E-3</v>
      </c>
      <c r="J24" s="85">
        <v>87</v>
      </c>
      <c r="K24" s="84">
        <f t="shared" si="4"/>
        <v>8.8893430060284044E-3</v>
      </c>
      <c r="L24" s="81">
        <v>10.09271562</v>
      </c>
      <c r="M24" s="86">
        <f t="shared" si="5"/>
        <v>5.975154100007438E-3</v>
      </c>
    </row>
    <row r="25" spans="1:13" s="2" customFormat="1" ht="35.25" customHeight="1" x14ac:dyDescent="0.25">
      <c r="A25" s="67" t="s">
        <v>90</v>
      </c>
      <c r="B25" s="79">
        <v>106</v>
      </c>
      <c r="C25" s="80">
        <f t="shared" si="0"/>
        <v>9.042054081719696E-3</v>
      </c>
      <c r="D25" s="81">
        <v>19.9127017</v>
      </c>
      <c r="E25" s="82">
        <f t="shared" si="1"/>
        <v>6.791249181390663E-3</v>
      </c>
      <c r="F25" s="83">
        <v>104</v>
      </c>
      <c r="G25" s="84">
        <f t="shared" si="2"/>
        <v>9.0129127307392327E-3</v>
      </c>
      <c r="H25" s="81">
        <v>19.800003700000001</v>
      </c>
      <c r="I25" s="82">
        <f t="shared" si="3"/>
        <v>8.2911944870809866E-3</v>
      </c>
      <c r="J25" s="85">
        <v>91</v>
      </c>
      <c r="K25" s="84">
        <f t="shared" si="4"/>
        <v>9.2980484315929295E-3</v>
      </c>
      <c r="L25" s="81">
        <v>16.933342100000001</v>
      </c>
      <c r="M25" s="86">
        <f t="shared" si="5"/>
        <v>1.002498557228184E-2</v>
      </c>
    </row>
    <row r="26" spans="1:13" s="2" customFormat="1" ht="35.25" customHeight="1" x14ac:dyDescent="0.25">
      <c r="A26" s="67" t="s">
        <v>91</v>
      </c>
      <c r="B26" s="79">
        <v>38</v>
      </c>
      <c r="C26" s="80">
        <f t="shared" si="0"/>
        <v>3.2414910858995136E-3</v>
      </c>
      <c r="D26" s="81">
        <v>4.2338044799999999</v>
      </c>
      <c r="E26" s="82">
        <f t="shared" si="1"/>
        <v>1.4439437521915031E-3</v>
      </c>
      <c r="F26" s="83">
        <v>37</v>
      </c>
      <c r="G26" s="84">
        <f t="shared" si="2"/>
        <v>3.2065170292053038E-3</v>
      </c>
      <c r="H26" s="81">
        <v>4.1636544799999999</v>
      </c>
      <c r="I26" s="82">
        <f t="shared" si="3"/>
        <v>1.7435183141246611E-3</v>
      </c>
      <c r="J26" s="85">
        <v>35</v>
      </c>
      <c r="K26" s="84">
        <f t="shared" si="4"/>
        <v>3.5761724736895883E-3</v>
      </c>
      <c r="L26" s="81">
        <v>3.3017798799999998</v>
      </c>
      <c r="M26" s="86">
        <f t="shared" si="5"/>
        <v>1.9547408576745437E-3</v>
      </c>
    </row>
    <row r="27" spans="1:13" s="74" customFormat="1" ht="39" customHeight="1" thickBot="1" x14ac:dyDescent="0.3">
      <c r="A27" s="73" t="s">
        <v>13</v>
      </c>
      <c r="B27" s="87">
        <f>SUM(B5:B26)</f>
        <v>11723</v>
      </c>
      <c r="C27" s="88">
        <f t="shared" si="0"/>
        <v>1</v>
      </c>
      <c r="D27" s="89">
        <f>SUM(D5:D26)</f>
        <v>2932.1117762200001</v>
      </c>
      <c r="E27" s="90">
        <f t="shared" si="1"/>
        <v>1</v>
      </c>
      <c r="F27" s="91">
        <f>SUM(F5:F26)</f>
        <v>11539</v>
      </c>
      <c r="G27" s="92">
        <f t="shared" si="2"/>
        <v>1</v>
      </c>
      <c r="H27" s="93">
        <f>SUM(H5:H26)</f>
        <v>2388.0761367800005</v>
      </c>
      <c r="I27" s="90">
        <f t="shared" si="3"/>
        <v>1</v>
      </c>
      <c r="J27" s="94">
        <f>SUM(J5:J26)</f>
        <v>9787</v>
      </c>
      <c r="K27" s="92">
        <f t="shared" si="4"/>
        <v>1</v>
      </c>
      <c r="L27" s="95">
        <f>SUM(L5:L26)</f>
        <v>1689.1138623499996</v>
      </c>
      <c r="M27" s="96">
        <f t="shared" si="5"/>
        <v>1</v>
      </c>
    </row>
    <row r="28" spans="1:13" ht="309" customHeight="1" x14ac:dyDescent="0.2">
      <c r="A28" s="124" t="s">
        <v>94</v>
      </c>
      <c r="B28" s="124"/>
      <c r="C28" s="124"/>
      <c r="D28" s="124"/>
      <c r="E28" s="124"/>
      <c r="F28" s="124"/>
      <c r="G28" s="124"/>
      <c r="H28" s="124"/>
      <c r="I28" s="124"/>
      <c r="J28" s="124"/>
      <c r="K28" s="124"/>
      <c r="L28" s="124"/>
      <c r="M28" s="124"/>
    </row>
    <row r="30" spans="1:13" x14ac:dyDescent="0.2">
      <c r="B30" s="75"/>
      <c r="C30" s="75"/>
      <c r="D30" s="75"/>
      <c r="E30" s="76"/>
      <c r="F30" s="75"/>
      <c r="G30" s="57"/>
      <c r="H30" s="75"/>
      <c r="I30" s="75"/>
      <c r="J30" s="75"/>
    </row>
    <row r="31" spans="1:13" x14ac:dyDescent="0.2">
      <c r="B31" s="57"/>
      <c r="C31" s="57"/>
      <c r="D31" s="57"/>
      <c r="E31" s="77"/>
      <c r="F31" s="57"/>
      <c r="H31" s="57"/>
      <c r="I31" s="57"/>
      <c r="J31" s="57"/>
    </row>
    <row r="32" spans="1:13" x14ac:dyDescent="0.2">
      <c r="B32" s="57"/>
      <c r="C32" s="57"/>
      <c r="D32" s="57"/>
      <c r="E32" s="77"/>
      <c r="F32" s="57"/>
      <c r="G32" s="57"/>
      <c r="H32" s="57"/>
      <c r="I32" s="57"/>
      <c r="J32" s="57"/>
    </row>
    <row r="33" spans="2:10" x14ac:dyDescent="0.2">
      <c r="B33" s="57"/>
      <c r="C33" s="57"/>
      <c r="D33" s="57"/>
      <c r="E33" s="77"/>
      <c r="F33" s="57"/>
      <c r="G33" s="57"/>
      <c r="H33" s="57"/>
      <c r="I33" s="57"/>
      <c r="J33" s="57"/>
    </row>
    <row r="35" spans="2:10" ht="12" customHeight="1" x14ac:dyDescent="0.2"/>
    <row r="36" spans="2:10" hidden="1" x14ac:dyDescent="0.2"/>
    <row r="37" spans="2:10" s="59" customFormat="1" x14ac:dyDescent="0.2">
      <c r="C37" s="58"/>
      <c r="D37" s="57"/>
      <c r="E37" s="78"/>
      <c r="G37" s="60"/>
    </row>
    <row r="38" spans="2:10" s="59" customFormat="1" x14ac:dyDescent="0.2">
      <c r="C38" s="58"/>
      <c r="D38" s="57"/>
      <c r="E38" s="78"/>
      <c r="G38" s="60"/>
    </row>
    <row r="39" spans="2:10" s="59" customFormat="1" x14ac:dyDescent="0.25">
      <c r="C39" s="61"/>
      <c r="D39" s="57"/>
      <c r="E39" s="78"/>
      <c r="G39" s="60"/>
    </row>
    <row r="40" spans="2:10" x14ac:dyDescent="0.2">
      <c r="G40" s="57"/>
    </row>
  </sheetData>
  <mergeCells count="7">
    <mergeCell ref="A28:M28"/>
    <mergeCell ref="A1:M1"/>
    <mergeCell ref="A2:M2"/>
    <mergeCell ref="A3:A4"/>
    <mergeCell ref="B3:E3"/>
    <mergeCell ref="F3:I3"/>
    <mergeCell ref="J3:M3"/>
  </mergeCells>
  <phoneticPr fontId="29" type="noConversion"/>
  <printOptions horizontalCentered="1"/>
  <pageMargins left="0" right="0" top="0.98425196850393704" bottom="0.98425196850393704" header="0.39370078740157483" footer="0.39370078740157483"/>
  <pageSetup paperSize="9" scale="5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8DA4A-F55A-459F-832F-85191942FB89}">
  <dimension ref="A1:U29"/>
  <sheetViews>
    <sheetView view="pageBreakPreview" zoomScale="55" zoomScaleNormal="100" zoomScaleSheetLayoutView="55" workbookViewId="0">
      <selection activeCell="I17" sqref="I17"/>
    </sheetView>
  </sheetViews>
  <sheetFormatPr defaultRowHeight="16.5" x14ac:dyDescent="0.25"/>
  <cols>
    <col min="1" max="1" width="7.25" bestFit="1" customWidth="1"/>
    <col min="2" max="2" width="11.5" bestFit="1" customWidth="1"/>
    <col min="3" max="3" width="13.75" bestFit="1" customWidth="1"/>
    <col min="4" max="4" width="10" bestFit="1" customWidth="1"/>
    <col min="5" max="5" width="10.125" bestFit="1" customWidth="1"/>
    <col min="6" max="6" width="12.125" bestFit="1" customWidth="1"/>
    <col min="7" max="7" width="10.125" bestFit="1" customWidth="1"/>
    <col min="8" max="8" width="11.125" bestFit="1" customWidth="1"/>
    <col min="9" max="9" width="10.125" bestFit="1" customWidth="1"/>
    <col min="10" max="10" width="11.5" bestFit="1" customWidth="1"/>
    <col min="11" max="11" width="10.125" bestFit="1" customWidth="1"/>
    <col min="12" max="12" width="10" bestFit="1" customWidth="1"/>
    <col min="13" max="13" width="10.125" bestFit="1" customWidth="1"/>
    <col min="14" max="14" width="12.125" bestFit="1" customWidth="1"/>
    <col min="15" max="15" width="10.125" bestFit="1" customWidth="1"/>
  </cols>
  <sheetData>
    <row r="1" spans="1:21" s="1" customFormat="1" ht="51.6" customHeight="1" x14ac:dyDescent="0.25">
      <c r="A1" s="136" t="s">
        <v>64</v>
      </c>
      <c r="B1" s="136"/>
      <c r="C1" s="136"/>
      <c r="D1" s="136"/>
      <c r="E1" s="136"/>
      <c r="F1" s="136"/>
      <c r="G1" s="136"/>
      <c r="H1" s="136"/>
      <c r="I1" s="136"/>
      <c r="J1" s="136"/>
      <c r="K1" s="136"/>
      <c r="L1" s="136"/>
      <c r="M1" s="136"/>
      <c r="N1" s="136"/>
      <c r="O1" s="136"/>
    </row>
    <row r="2" spans="1:21" s="1" customFormat="1" ht="22.7" customHeight="1" thickBot="1" x14ac:dyDescent="0.3">
      <c r="A2" s="34"/>
      <c r="B2" s="34"/>
      <c r="C2" s="34"/>
      <c r="D2" s="34"/>
      <c r="E2" s="34"/>
      <c r="F2" s="34"/>
      <c r="G2" s="34"/>
      <c r="H2" s="34"/>
      <c r="I2" s="34"/>
      <c r="J2" s="34"/>
      <c r="K2" s="34"/>
      <c r="L2" s="34"/>
      <c r="M2" s="34"/>
      <c r="N2" s="34"/>
      <c r="O2" s="34"/>
    </row>
    <row r="3" spans="1:21" s="2" customFormat="1" ht="55.5" customHeight="1" x14ac:dyDescent="0.25">
      <c r="A3" s="114" t="s">
        <v>1</v>
      </c>
      <c r="B3" s="116" t="s">
        <v>2</v>
      </c>
      <c r="C3" s="118" t="s">
        <v>3</v>
      </c>
      <c r="D3" s="120" t="s">
        <v>24</v>
      </c>
      <c r="E3" s="121"/>
      <c r="F3" s="121"/>
      <c r="G3" s="140"/>
      <c r="H3" s="120" t="s">
        <v>27</v>
      </c>
      <c r="I3" s="121"/>
      <c r="J3" s="121"/>
      <c r="K3" s="140"/>
      <c r="L3" s="120" t="s">
        <v>26</v>
      </c>
      <c r="M3" s="121"/>
      <c r="N3" s="121"/>
      <c r="O3" s="141"/>
    </row>
    <row r="4" spans="1:21" s="2" customFormat="1" ht="35.25" customHeight="1" x14ac:dyDescent="0.25">
      <c r="A4" s="137"/>
      <c r="B4" s="138"/>
      <c r="C4" s="139"/>
      <c r="D4" s="5" t="s">
        <v>0</v>
      </c>
      <c r="E4" s="6" t="s">
        <v>7</v>
      </c>
      <c r="F4" s="6" t="s">
        <v>8</v>
      </c>
      <c r="G4" s="7" t="s">
        <v>9</v>
      </c>
      <c r="H4" s="5" t="s">
        <v>0</v>
      </c>
      <c r="I4" s="6" t="s">
        <v>7</v>
      </c>
      <c r="J4" s="6" t="s">
        <v>8</v>
      </c>
      <c r="K4" s="7" t="s">
        <v>9</v>
      </c>
      <c r="L4" s="5" t="s">
        <v>0</v>
      </c>
      <c r="M4" s="6" t="s">
        <v>7</v>
      </c>
      <c r="N4" s="6" t="s">
        <v>8</v>
      </c>
      <c r="O4" s="8" t="s">
        <v>9</v>
      </c>
    </row>
    <row r="5" spans="1:21" s="1" customFormat="1" ht="39" customHeight="1" x14ac:dyDescent="0.25">
      <c r="A5" s="9" t="s">
        <v>10</v>
      </c>
      <c r="B5" s="43">
        <v>36940</v>
      </c>
      <c r="C5" s="44">
        <v>8269.6565432200005</v>
      </c>
      <c r="D5" s="45">
        <v>11222</v>
      </c>
      <c r="E5" s="46">
        <f>D5/B5</f>
        <v>0.30378992961559287</v>
      </c>
      <c r="F5" s="47">
        <v>1205.30391463</v>
      </c>
      <c r="G5" s="48">
        <f>F5/C5</f>
        <v>0.14575017817616454</v>
      </c>
      <c r="H5" s="45">
        <v>11036</v>
      </c>
      <c r="I5" s="46">
        <f>H5/B5</f>
        <v>0.29875473741201947</v>
      </c>
      <c r="J5" s="47">
        <v>1040.2777437</v>
      </c>
      <c r="K5" s="48">
        <f>J5/C5</f>
        <v>0.12579455244158683</v>
      </c>
      <c r="L5" s="45">
        <v>9025</v>
      </c>
      <c r="M5" s="46">
        <f>L5/B5</f>
        <v>0.24431510557661071</v>
      </c>
      <c r="N5" s="47">
        <v>686.86497029999998</v>
      </c>
      <c r="O5" s="49">
        <f>N5/C5</f>
        <v>8.3058464001523294E-2</v>
      </c>
      <c r="S5" s="42"/>
      <c r="T5" s="42"/>
      <c r="U5" s="42"/>
    </row>
    <row r="6" spans="1:21" s="1" customFormat="1" ht="39" customHeight="1" x14ac:dyDescent="0.25">
      <c r="A6" s="9" t="s">
        <v>11</v>
      </c>
      <c r="B6" s="43">
        <v>53953</v>
      </c>
      <c r="C6" s="44">
        <v>6173.3086069299998</v>
      </c>
      <c r="D6" s="45">
        <v>15255</v>
      </c>
      <c r="E6" s="46">
        <f>D6/B6</f>
        <v>0.28274609382240096</v>
      </c>
      <c r="F6" s="47">
        <v>738.82971177000002</v>
      </c>
      <c r="G6" s="48">
        <f>F6/C6</f>
        <v>0.11968131820602788</v>
      </c>
      <c r="H6" s="45">
        <v>14839</v>
      </c>
      <c r="I6" s="46">
        <f>H6/B6</f>
        <v>0.27503567920226862</v>
      </c>
      <c r="J6" s="47">
        <v>604.59662705999995</v>
      </c>
      <c r="K6" s="48">
        <f>J6/C6</f>
        <v>9.7937210911713549E-2</v>
      </c>
      <c r="L6" s="45">
        <v>11974</v>
      </c>
      <c r="M6" s="46">
        <f>L6/B6</f>
        <v>0.221933905436213</v>
      </c>
      <c r="N6" s="47">
        <v>444.30619328</v>
      </c>
      <c r="O6" s="49">
        <f>N6/C6</f>
        <v>7.1972133837798602E-2</v>
      </c>
      <c r="S6" s="42"/>
      <c r="T6" s="42"/>
      <c r="U6" s="42"/>
    </row>
    <row r="7" spans="1:21" s="1" customFormat="1" ht="39" customHeight="1" x14ac:dyDescent="0.25">
      <c r="A7" s="9" t="s">
        <v>12</v>
      </c>
      <c r="B7" s="43">
        <v>63495</v>
      </c>
      <c r="C7" s="44">
        <v>3604.06294523</v>
      </c>
      <c r="D7" s="45">
        <v>17993</v>
      </c>
      <c r="E7" s="46">
        <f>D7/B7</f>
        <v>0.28337664383022287</v>
      </c>
      <c r="F7" s="47">
        <v>624.29784715999995</v>
      </c>
      <c r="G7" s="48">
        <f>F7/C7</f>
        <v>0.17322057262797314</v>
      </c>
      <c r="H7" s="45">
        <v>17105</v>
      </c>
      <c r="I7" s="46">
        <f>H7/B7</f>
        <v>0.26939129065280731</v>
      </c>
      <c r="J7" s="47">
        <v>551.57021984000005</v>
      </c>
      <c r="K7" s="48">
        <f>J7/C7</f>
        <v>0.15304122825324312</v>
      </c>
      <c r="L7" s="45">
        <v>14638</v>
      </c>
      <c r="M7" s="46">
        <f>L7/B7</f>
        <v>0.23053783762500984</v>
      </c>
      <c r="N7" s="47">
        <v>429.75410729999999</v>
      </c>
      <c r="O7" s="49">
        <f>N7/C7</f>
        <v>0.11924156537520585</v>
      </c>
      <c r="S7" s="42"/>
      <c r="T7" s="42"/>
      <c r="U7" s="42"/>
    </row>
    <row r="8" spans="1:21" s="3" customFormat="1" ht="39" customHeight="1" thickBot="1" x14ac:dyDescent="0.3">
      <c r="A8" s="18" t="s">
        <v>13</v>
      </c>
      <c r="B8" s="50">
        <f>SUM(B5:B7)</f>
        <v>154388</v>
      </c>
      <c r="C8" s="51">
        <f>SUM(C5:C7)</f>
        <v>18047.028095380003</v>
      </c>
      <c r="D8" s="52">
        <f>SUM(D5:D7)</f>
        <v>44470</v>
      </c>
      <c r="E8" s="55">
        <f>D8/B8</f>
        <v>0.28804052128403762</v>
      </c>
      <c r="F8" s="53">
        <f>SUM(F5:F7)</f>
        <v>2568.4314735600001</v>
      </c>
      <c r="G8" s="54">
        <f>F8/C8</f>
        <v>0.1423188050678279</v>
      </c>
      <c r="H8" s="52">
        <f>SUM(H5:H7)</f>
        <v>42980</v>
      </c>
      <c r="I8" s="55">
        <f>H8/B8</f>
        <v>0.27838951213824908</v>
      </c>
      <c r="J8" s="62">
        <f>SUM(J5:J7)</f>
        <v>2196.4445906000001</v>
      </c>
      <c r="K8" s="54">
        <f>J8/C8</f>
        <v>0.12170671974308528</v>
      </c>
      <c r="L8" s="52">
        <f>SUM(L5:L7)</f>
        <v>35637</v>
      </c>
      <c r="M8" s="55">
        <f>L8/B8</f>
        <v>0.23082752545534627</v>
      </c>
      <c r="N8" s="53">
        <f>SUM(N5:N7)</f>
        <v>1560.92527088</v>
      </c>
      <c r="O8" s="56">
        <f>N8/C8</f>
        <v>8.649209513225023E-2</v>
      </c>
    </row>
    <row r="9" spans="1:21" s="30" customFormat="1" ht="22.7" customHeight="1" x14ac:dyDescent="0.25">
      <c r="A9" s="110" t="s">
        <v>18</v>
      </c>
      <c r="B9" s="133"/>
      <c r="C9" s="133"/>
      <c r="D9" s="133"/>
      <c r="E9" s="133"/>
      <c r="F9" s="133"/>
      <c r="G9" s="133"/>
      <c r="H9" s="133"/>
      <c r="I9" s="133"/>
      <c r="J9" s="133"/>
      <c r="K9" s="133"/>
      <c r="L9" s="133"/>
      <c r="M9" s="133"/>
      <c r="N9" s="133"/>
      <c r="O9" s="133"/>
    </row>
    <row r="10" spans="1:21" s="31" customFormat="1" ht="383.25" customHeight="1" x14ac:dyDescent="0.2">
      <c r="A10" s="134" t="s">
        <v>66</v>
      </c>
      <c r="B10" s="134"/>
      <c r="C10" s="134"/>
      <c r="D10" s="134"/>
      <c r="E10" s="134"/>
      <c r="F10" s="134"/>
      <c r="G10" s="134"/>
      <c r="H10" s="135"/>
      <c r="I10" s="135"/>
      <c r="J10" s="135"/>
      <c r="K10" s="135"/>
      <c r="L10" s="135"/>
      <c r="M10" s="135"/>
      <c r="N10" s="135"/>
      <c r="O10" s="135"/>
    </row>
    <row r="14" spans="1:21" x14ac:dyDescent="0.25">
      <c r="C14" s="58"/>
      <c r="D14" s="57"/>
      <c r="E14" s="39"/>
      <c r="F14" s="59"/>
      <c r="G14" s="60"/>
      <c r="H14" s="59"/>
      <c r="I14" s="59"/>
    </row>
    <row r="15" spans="1:21" x14ac:dyDescent="0.25">
      <c r="C15" s="58"/>
      <c r="D15" s="57"/>
      <c r="E15" s="39"/>
      <c r="F15" s="59"/>
      <c r="G15" s="60"/>
      <c r="H15" s="59"/>
      <c r="I15" s="59"/>
    </row>
    <row r="16" spans="1:21" x14ac:dyDescent="0.25">
      <c r="C16" s="61"/>
      <c r="D16" s="57"/>
      <c r="E16" s="39"/>
      <c r="F16" s="59"/>
      <c r="G16" s="60"/>
      <c r="H16" s="59"/>
      <c r="I16" s="59"/>
      <c r="K16" s="59"/>
      <c r="L16" s="59"/>
      <c r="M16" s="59"/>
    </row>
    <row r="17" spans="3:13" x14ac:dyDescent="0.25">
      <c r="C17" s="4"/>
      <c r="D17" s="4"/>
      <c r="E17" s="4"/>
      <c r="F17" s="4"/>
      <c r="G17" s="57"/>
      <c r="H17" s="4"/>
      <c r="I17" s="4"/>
    </row>
    <row r="18" spans="3:13" x14ac:dyDescent="0.25">
      <c r="C18" s="4"/>
      <c r="D18" s="4"/>
      <c r="E18" s="4"/>
      <c r="F18" s="4"/>
      <c r="G18" s="4"/>
      <c r="H18" s="4"/>
      <c r="I18" s="4"/>
      <c r="K18" s="35"/>
      <c r="L18" s="35"/>
      <c r="M18" s="35"/>
    </row>
    <row r="19" spans="3:13" x14ac:dyDescent="0.25">
      <c r="C19" s="4"/>
      <c r="D19" s="4"/>
      <c r="E19" s="4"/>
      <c r="F19" s="4"/>
      <c r="G19" s="4"/>
      <c r="H19" s="4"/>
      <c r="I19" s="4"/>
    </row>
    <row r="20" spans="3:13" x14ac:dyDescent="0.25">
      <c r="C20" s="4"/>
      <c r="D20" s="4"/>
      <c r="E20" s="4"/>
      <c r="F20" s="4"/>
      <c r="G20" s="4"/>
      <c r="H20" s="4"/>
      <c r="I20" s="4"/>
      <c r="L20" s="35"/>
      <c r="M20" s="35"/>
    </row>
    <row r="21" spans="3:13" x14ac:dyDescent="0.25">
      <c r="C21" s="4"/>
      <c r="D21" s="4"/>
      <c r="E21" s="4"/>
      <c r="F21" s="4"/>
      <c r="G21" s="4"/>
      <c r="H21" s="4"/>
      <c r="I21" s="4"/>
      <c r="L21" s="35"/>
      <c r="M21" s="35"/>
    </row>
    <row r="22" spans="3:13" x14ac:dyDescent="0.25">
      <c r="C22" s="4"/>
      <c r="D22" s="4"/>
      <c r="E22" s="4"/>
      <c r="F22" s="4"/>
      <c r="G22" s="4"/>
      <c r="H22" s="4"/>
      <c r="I22" s="4"/>
    </row>
    <row r="27" spans="3:13" x14ac:dyDescent="0.25">
      <c r="F27" s="38"/>
      <c r="G27" s="37"/>
      <c r="H27" s="39"/>
    </row>
    <row r="28" spans="3:13" x14ac:dyDescent="0.25">
      <c r="F28" s="38"/>
      <c r="G28" s="37"/>
      <c r="H28" s="39"/>
    </row>
    <row r="29" spans="3:13" x14ac:dyDescent="0.25">
      <c r="F29" s="40"/>
      <c r="G29" s="37"/>
      <c r="H29" s="39"/>
    </row>
  </sheetData>
  <mergeCells count="9">
    <mergeCell ref="A9:O9"/>
    <mergeCell ref="A10:O10"/>
    <mergeCell ref="A1:O1"/>
    <mergeCell ref="A3:A4"/>
    <mergeCell ref="B3:B4"/>
    <mergeCell ref="C3:C4"/>
    <mergeCell ref="D3:G3"/>
    <mergeCell ref="H3:K3"/>
    <mergeCell ref="L3:O3"/>
  </mergeCells>
  <phoneticPr fontId="29" type="noConversion"/>
  <pageMargins left="0.8" right="0.70866141732283472" top="0.27" bottom="0.28999999999999998" header="0.45" footer="0.31496062992125984"/>
  <pageSetup paperSize="9"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F4443-7185-4EA6-8608-7D636954AFBE}">
  <dimension ref="A1:U29"/>
  <sheetViews>
    <sheetView view="pageBreakPreview" topLeftCell="A10" zoomScale="85" zoomScaleNormal="100" zoomScaleSheetLayoutView="85" workbookViewId="0">
      <selection activeCell="A9" sqref="A9:O9"/>
    </sheetView>
  </sheetViews>
  <sheetFormatPr defaultRowHeight="16.5" x14ac:dyDescent="0.25"/>
  <cols>
    <col min="1" max="1" width="7.25" bestFit="1" customWidth="1"/>
    <col min="2" max="2" width="11.5" bestFit="1" customWidth="1"/>
    <col min="3" max="3" width="13.75" bestFit="1" customWidth="1"/>
    <col min="4" max="4" width="10" bestFit="1" customWidth="1"/>
    <col min="5" max="5" width="10.125" bestFit="1" customWidth="1"/>
    <col min="6" max="6" width="12.125" bestFit="1" customWidth="1"/>
    <col min="7" max="7" width="10.125" bestFit="1" customWidth="1"/>
    <col min="8" max="8" width="11.125" bestFit="1" customWidth="1"/>
    <col min="9" max="9" width="10.125" bestFit="1" customWidth="1"/>
    <col min="10" max="10" width="11.5" bestFit="1" customWidth="1"/>
    <col min="11" max="11" width="10.125" bestFit="1" customWidth="1"/>
    <col min="12" max="12" width="10" bestFit="1" customWidth="1"/>
    <col min="13" max="13" width="10.125" bestFit="1" customWidth="1"/>
    <col min="14" max="14" width="12.125" bestFit="1" customWidth="1"/>
    <col min="15" max="15" width="10.125" bestFit="1" customWidth="1"/>
  </cols>
  <sheetData>
    <row r="1" spans="1:21" s="1" customFormat="1" ht="51.6" customHeight="1" x14ac:dyDescent="0.25">
      <c r="A1" s="136" t="s">
        <v>60</v>
      </c>
      <c r="B1" s="136"/>
      <c r="C1" s="136"/>
      <c r="D1" s="136"/>
      <c r="E1" s="136"/>
      <c r="F1" s="136"/>
      <c r="G1" s="136"/>
      <c r="H1" s="136"/>
      <c r="I1" s="136"/>
      <c r="J1" s="136"/>
      <c r="K1" s="136"/>
      <c r="L1" s="136"/>
      <c r="M1" s="136"/>
      <c r="N1" s="136"/>
      <c r="O1" s="136"/>
    </row>
    <row r="2" spans="1:21" s="1" customFormat="1" ht="22.7" customHeight="1" thickBot="1" x14ac:dyDescent="0.3">
      <c r="A2" s="34"/>
      <c r="B2" s="34"/>
      <c r="C2" s="34"/>
      <c r="D2" s="34"/>
      <c r="E2" s="34"/>
      <c r="F2" s="34"/>
      <c r="G2" s="34"/>
      <c r="H2" s="34"/>
      <c r="I2" s="34"/>
      <c r="J2" s="34"/>
      <c r="K2" s="34"/>
      <c r="L2" s="34"/>
      <c r="M2" s="34"/>
      <c r="N2" s="34"/>
      <c r="O2" s="34"/>
    </row>
    <row r="3" spans="1:21" s="2" customFormat="1" ht="55.5" customHeight="1" x14ac:dyDescent="0.25">
      <c r="A3" s="114" t="s">
        <v>1</v>
      </c>
      <c r="B3" s="116" t="s">
        <v>2</v>
      </c>
      <c r="C3" s="118" t="s">
        <v>3</v>
      </c>
      <c r="D3" s="120" t="s">
        <v>24</v>
      </c>
      <c r="E3" s="121"/>
      <c r="F3" s="121"/>
      <c r="G3" s="140"/>
      <c r="H3" s="120" t="s">
        <v>27</v>
      </c>
      <c r="I3" s="121"/>
      <c r="J3" s="121"/>
      <c r="K3" s="140"/>
      <c r="L3" s="120" t="s">
        <v>26</v>
      </c>
      <c r="M3" s="121"/>
      <c r="N3" s="121"/>
      <c r="O3" s="141"/>
    </row>
    <row r="4" spans="1:21" s="2" customFormat="1" ht="35.25" customHeight="1" x14ac:dyDescent="0.25">
      <c r="A4" s="137"/>
      <c r="B4" s="138"/>
      <c r="C4" s="139"/>
      <c r="D4" s="5" t="s">
        <v>0</v>
      </c>
      <c r="E4" s="6" t="s">
        <v>7</v>
      </c>
      <c r="F4" s="6" t="s">
        <v>8</v>
      </c>
      <c r="G4" s="7" t="s">
        <v>9</v>
      </c>
      <c r="H4" s="5" t="s">
        <v>0</v>
      </c>
      <c r="I4" s="6" t="s">
        <v>7</v>
      </c>
      <c r="J4" s="6" t="s">
        <v>8</v>
      </c>
      <c r="K4" s="7" t="s">
        <v>9</v>
      </c>
      <c r="L4" s="5" t="s">
        <v>0</v>
      </c>
      <c r="M4" s="6" t="s">
        <v>7</v>
      </c>
      <c r="N4" s="6" t="s">
        <v>8</v>
      </c>
      <c r="O4" s="8" t="s">
        <v>9</v>
      </c>
    </row>
    <row r="5" spans="1:21" s="1" customFormat="1" ht="39" customHeight="1" x14ac:dyDescent="0.25">
      <c r="A5" s="9" t="s">
        <v>10</v>
      </c>
      <c r="B5" s="26">
        <v>41167</v>
      </c>
      <c r="C5" s="11">
        <v>7817.7813151500004</v>
      </c>
      <c r="D5" s="17">
        <v>12232</v>
      </c>
      <c r="E5" s="13">
        <f>D5/B5</f>
        <v>0.29713119731824034</v>
      </c>
      <c r="F5" s="14">
        <v>1333.1710621899999</v>
      </c>
      <c r="G5" s="15">
        <f>F5/C5</f>
        <v>0.17053061584192192</v>
      </c>
      <c r="H5" s="17">
        <v>12013</v>
      </c>
      <c r="I5" s="13">
        <f>H5/B5</f>
        <v>0.29181140233682318</v>
      </c>
      <c r="J5" s="14">
        <v>1138.8955333599999</v>
      </c>
      <c r="K5" s="15">
        <f>J5/C5</f>
        <v>0.14568014727566575</v>
      </c>
      <c r="L5" s="17">
        <v>9784</v>
      </c>
      <c r="M5" s="13">
        <f>L5/B5</f>
        <v>0.23766609177253625</v>
      </c>
      <c r="N5" s="14">
        <v>744.54695915000002</v>
      </c>
      <c r="O5" s="16">
        <f>N5/C5</f>
        <v>9.5237629339560814E-2</v>
      </c>
      <c r="S5" s="42"/>
      <c r="T5" s="42"/>
      <c r="U5" s="42"/>
    </row>
    <row r="6" spans="1:21" s="1" customFormat="1" ht="39" customHeight="1" x14ac:dyDescent="0.25">
      <c r="A6" s="9" t="s">
        <v>11</v>
      </c>
      <c r="B6" s="26">
        <v>64157</v>
      </c>
      <c r="C6" s="11">
        <v>9411.7233140699991</v>
      </c>
      <c r="D6" s="17">
        <v>18679</v>
      </c>
      <c r="E6" s="13">
        <f>D6/B6</f>
        <v>0.29114515953052666</v>
      </c>
      <c r="F6" s="14">
        <v>941.56522044999997</v>
      </c>
      <c r="G6" s="15">
        <f>F6/C6</f>
        <v>0.1000417446444067</v>
      </c>
      <c r="H6" s="17">
        <v>17998</v>
      </c>
      <c r="I6" s="13">
        <f>H6/B6</f>
        <v>0.28053057343703725</v>
      </c>
      <c r="J6" s="14">
        <v>733.18673129000001</v>
      </c>
      <c r="K6" s="15">
        <f>J6/C6</f>
        <v>7.7901432800720663E-2</v>
      </c>
      <c r="L6" s="17">
        <v>13938</v>
      </c>
      <c r="M6" s="13">
        <f>L6/B6</f>
        <v>0.21724831273282727</v>
      </c>
      <c r="N6" s="14">
        <v>527.12683842000001</v>
      </c>
      <c r="O6" s="16">
        <f>N6/C6</f>
        <v>5.6007472896273405E-2</v>
      </c>
      <c r="S6" s="42"/>
      <c r="T6" s="42"/>
      <c r="U6" s="42"/>
    </row>
    <row r="7" spans="1:21" s="1" customFormat="1" ht="39" customHeight="1" x14ac:dyDescent="0.25">
      <c r="A7" s="9" t="s">
        <v>12</v>
      </c>
      <c r="B7" s="26">
        <v>65735</v>
      </c>
      <c r="C7" s="11">
        <v>3581.3605518999998</v>
      </c>
      <c r="D7" s="17">
        <v>18535</v>
      </c>
      <c r="E7" s="13">
        <f>D7/B7</f>
        <v>0.281965467407013</v>
      </c>
      <c r="F7" s="14">
        <v>622.65752008000004</v>
      </c>
      <c r="G7" s="15">
        <f>F7/C7</f>
        <v>0.17386060717892951</v>
      </c>
      <c r="H7" s="17">
        <v>17579</v>
      </c>
      <c r="I7" s="13">
        <f>H7/B7</f>
        <v>0.2674222256027991</v>
      </c>
      <c r="J7" s="14">
        <v>512.03178766999997</v>
      </c>
      <c r="K7" s="15">
        <f>J7/C7</f>
        <v>0.14297130385220627</v>
      </c>
      <c r="L7" s="17">
        <v>14497</v>
      </c>
      <c r="M7" s="13">
        <f>L7/B7</f>
        <v>0.2205370046398418</v>
      </c>
      <c r="N7" s="14">
        <v>387.52471200000002</v>
      </c>
      <c r="O7" s="16">
        <f>N7/C7</f>
        <v>0.10820600338449829</v>
      </c>
      <c r="S7" s="42"/>
      <c r="T7" s="42"/>
      <c r="U7" s="42"/>
    </row>
    <row r="8" spans="1:21" s="3" customFormat="1" ht="39" customHeight="1" thickBot="1" x14ac:dyDescent="0.3">
      <c r="A8" s="18" t="s">
        <v>13</v>
      </c>
      <c r="B8" s="19">
        <f>SUM(B5:B7)</f>
        <v>171059</v>
      </c>
      <c r="C8" s="20">
        <f>SUM(C5:C7)</f>
        <v>20810.86518112</v>
      </c>
      <c r="D8" s="21">
        <f>SUM(D5:D7)</f>
        <v>49446</v>
      </c>
      <c r="E8" s="22">
        <f>D8/B8</f>
        <v>0.28905816121922845</v>
      </c>
      <c r="F8" s="23">
        <f>SUM(F5:F7)</f>
        <v>2897.3938027200002</v>
      </c>
      <c r="G8" s="24">
        <f>F8/C8</f>
        <v>0.13922505275506611</v>
      </c>
      <c r="H8" s="21">
        <f>SUM(H5:H7)</f>
        <v>47590</v>
      </c>
      <c r="I8" s="22">
        <f>H8/B8</f>
        <v>0.27820810363675691</v>
      </c>
      <c r="J8" s="29">
        <f>SUM(J5:J7)</f>
        <v>2384.1140523200002</v>
      </c>
      <c r="K8" s="24">
        <f>J8/C8</f>
        <v>0.11456102528994866</v>
      </c>
      <c r="L8" s="21">
        <f>SUM(L5:L7)</f>
        <v>38219</v>
      </c>
      <c r="M8" s="22">
        <f>L8/B8</f>
        <v>0.22342583553043102</v>
      </c>
      <c r="N8" s="23">
        <f>SUM(N5:N7)</f>
        <v>1659.1985095700002</v>
      </c>
      <c r="O8" s="25">
        <f>N8/C8</f>
        <v>7.9727512293686645E-2</v>
      </c>
    </row>
    <row r="9" spans="1:21" s="30" customFormat="1" ht="22.7" customHeight="1" x14ac:dyDescent="0.25">
      <c r="A9" s="110" t="s">
        <v>18</v>
      </c>
      <c r="B9" s="133"/>
      <c r="C9" s="133"/>
      <c r="D9" s="133"/>
      <c r="E9" s="133"/>
      <c r="F9" s="133"/>
      <c r="G9" s="133"/>
      <c r="H9" s="133"/>
      <c r="I9" s="133"/>
      <c r="J9" s="133"/>
      <c r="K9" s="133"/>
      <c r="L9" s="133"/>
      <c r="M9" s="133"/>
      <c r="N9" s="133"/>
      <c r="O9" s="133"/>
    </row>
    <row r="10" spans="1:21" s="31" customFormat="1" ht="383.25" customHeight="1" x14ac:dyDescent="0.2">
      <c r="A10" s="134" t="s">
        <v>65</v>
      </c>
      <c r="B10" s="134"/>
      <c r="C10" s="134"/>
      <c r="D10" s="134"/>
      <c r="E10" s="134"/>
      <c r="F10" s="134"/>
      <c r="G10" s="134"/>
      <c r="H10" s="135"/>
      <c r="I10" s="135"/>
      <c r="J10" s="135"/>
      <c r="K10" s="135"/>
      <c r="L10" s="135"/>
      <c r="M10" s="135"/>
      <c r="N10" s="135"/>
      <c r="O10" s="135"/>
    </row>
    <row r="11" spans="1:21" ht="383.25" customHeight="1" x14ac:dyDescent="0.25"/>
    <row r="15" spans="1:21" x14ac:dyDescent="0.25">
      <c r="D15" t="s">
        <v>54</v>
      </c>
      <c r="E15" t="s">
        <v>55</v>
      </c>
      <c r="F15" t="s">
        <v>56</v>
      </c>
    </row>
    <row r="16" spans="1:21" x14ac:dyDescent="0.25">
      <c r="C16">
        <v>110</v>
      </c>
      <c r="D16">
        <v>11751</v>
      </c>
      <c r="E16">
        <v>11546</v>
      </c>
      <c r="F16">
        <v>9273</v>
      </c>
    </row>
    <row r="17" spans="3:8" x14ac:dyDescent="0.25">
      <c r="C17">
        <v>111</v>
      </c>
      <c r="D17">
        <v>12078</v>
      </c>
      <c r="E17">
        <v>11875</v>
      </c>
      <c r="F17">
        <v>9802</v>
      </c>
    </row>
    <row r="18" spans="3:8" x14ac:dyDescent="0.25">
      <c r="D18">
        <f>D17-D16</f>
        <v>327</v>
      </c>
      <c r="E18">
        <f>E17-E16</f>
        <v>329</v>
      </c>
      <c r="F18">
        <f>F17-F16</f>
        <v>529</v>
      </c>
    </row>
    <row r="19" spans="3:8" x14ac:dyDescent="0.25">
      <c r="D19" s="35">
        <f>D18/D16</f>
        <v>2.7827418943068675E-2</v>
      </c>
      <c r="E19" s="35">
        <f>E18/E16</f>
        <v>2.8494716785033777E-2</v>
      </c>
      <c r="F19" s="35">
        <f>F18/F16</f>
        <v>5.7047341744850641E-2</v>
      </c>
    </row>
    <row r="20" spans="3:8" x14ac:dyDescent="0.25">
      <c r="E20" t="s">
        <v>57</v>
      </c>
      <c r="F20" t="s">
        <v>58</v>
      </c>
    </row>
    <row r="21" spans="3:8" x14ac:dyDescent="0.25">
      <c r="E21" s="35">
        <f>E16/D16</f>
        <v>0.98255467619777037</v>
      </c>
      <c r="F21" s="35">
        <f>F16/D16</f>
        <v>0.78912432984426861</v>
      </c>
    </row>
    <row r="22" spans="3:8" x14ac:dyDescent="0.25">
      <c r="E22" s="35">
        <f>E17/D17</f>
        <v>0.9831925815532373</v>
      </c>
      <c r="F22" s="35">
        <f>F17/D17</f>
        <v>0.81155820500082798</v>
      </c>
    </row>
    <row r="27" spans="3:8" x14ac:dyDescent="0.25">
      <c r="F27" s="38" t="s">
        <v>61</v>
      </c>
      <c r="G27" s="37">
        <v>12078</v>
      </c>
      <c r="H27" s="39"/>
    </row>
    <row r="28" spans="3:8" ht="26.25" x14ac:dyDescent="0.25">
      <c r="F28" s="38" t="s">
        <v>62</v>
      </c>
      <c r="G28" s="37">
        <v>11875</v>
      </c>
      <c r="H28" s="39">
        <f>G28/G27</f>
        <v>0.9831925815532373</v>
      </c>
    </row>
    <row r="29" spans="3:8" ht="42.75" x14ac:dyDescent="0.25">
      <c r="F29" s="40" t="s">
        <v>63</v>
      </c>
      <c r="G29" s="37">
        <v>9802</v>
      </c>
      <c r="H29" s="39">
        <f>G29/G27</f>
        <v>0.81155820500082798</v>
      </c>
    </row>
  </sheetData>
  <mergeCells count="9">
    <mergeCell ref="A9:O9"/>
    <mergeCell ref="A10:O10"/>
    <mergeCell ref="A1:O1"/>
    <mergeCell ref="A3:A4"/>
    <mergeCell ref="B3:B4"/>
    <mergeCell ref="C3:C4"/>
    <mergeCell ref="D3:G3"/>
    <mergeCell ref="H3:K3"/>
    <mergeCell ref="L3:O3"/>
  </mergeCells>
  <phoneticPr fontId="29" type="noConversion"/>
  <pageMargins left="0.8" right="0.70866141732283472" top="0.27" bottom="0.28999999999999998" header="0.45" footer="0.31496062992125984"/>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45CD0-C48A-481E-8AF2-FE4D06E583FA}">
  <dimension ref="A1:O22"/>
  <sheetViews>
    <sheetView topLeftCell="A4" zoomScale="85" zoomScaleNormal="85" workbookViewId="0">
      <selection activeCell="C15" sqref="C15:F26"/>
    </sheetView>
  </sheetViews>
  <sheetFormatPr defaultRowHeight="16.5" x14ac:dyDescent="0.25"/>
  <cols>
    <col min="1" max="1" width="7.25" bestFit="1" customWidth="1"/>
    <col min="2" max="2" width="11.375" bestFit="1" customWidth="1"/>
    <col min="3" max="3" width="13.625" bestFit="1" customWidth="1"/>
    <col min="4" max="4" width="9.875" bestFit="1" customWidth="1"/>
    <col min="5" max="5" width="10" bestFit="1" customWidth="1"/>
    <col min="6" max="6" width="12" bestFit="1" customWidth="1"/>
    <col min="7" max="7" width="10" bestFit="1" customWidth="1"/>
    <col min="8" max="8" width="9.875" bestFit="1" customWidth="1"/>
    <col min="9" max="9" width="10" bestFit="1" customWidth="1"/>
    <col min="10" max="10" width="11.375" bestFit="1" customWidth="1"/>
    <col min="11" max="11" width="10" bestFit="1" customWidth="1"/>
    <col min="12" max="12" width="9.875" bestFit="1" customWidth="1"/>
    <col min="13" max="13" width="10" bestFit="1" customWidth="1"/>
    <col min="14" max="14" width="12" bestFit="1" customWidth="1"/>
    <col min="15" max="15" width="10" bestFit="1" customWidth="1"/>
  </cols>
  <sheetData>
    <row r="1" spans="1:15" s="1" customFormat="1" ht="51.6" customHeight="1" x14ac:dyDescent="0.25">
      <c r="A1" s="136" t="s">
        <v>53</v>
      </c>
      <c r="B1" s="136"/>
      <c r="C1" s="136"/>
      <c r="D1" s="136"/>
      <c r="E1" s="136"/>
      <c r="F1" s="136"/>
      <c r="G1" s="136"/>
      <c r="H1" s="136"/>
      <c r="I1" s="136"/>
      <c r="J1" s="136"/>
      <c r="K1" s="136"/>
      <c r="L1" s="136"/>
      <c r="M1" s="136"/>
      <c r="N1" s="136"/>
      <c r="O1" s="136"/>
    </row>
    <row r="2" spans="1:15" s="1" customFormat="1" ht="22.7" customHeight="1" thickBot="1" x14ac:dyDescent="0.3">
      <c r="A2" s="34"/>
      <c r="B2" s="34"/>
      <c r="C2" s="34"/>
      <c r="D2" s="34"/>
      <c r="E2" s="34"/>
      <c r="F2" s="34"/>
      <c r="G2" s="34"/>
      <c r="H2" s="34"/>
      <c r="I2" s="34"/>
      <c r="J2" s="34"/>
      <c r="K2" s="34"/>
      <c r="L2" s="34"/>
      <c r="M2" s="34"/>
      <c r="N2" s="34"/>
      <c r="O2" s="34"/>
    </row>
    <row r="3" spans="1:15" s="2" customFormat="1" ht="55.5" customHeight="1" x14ac:dyDescent="0.25">
      <c r="A3" s="114" t="s">
        <v>1</v>
      </c>
      <c r="B3" s="116" t="s">
        <v>2</v>
      </c>
      <c r="C3" s="118" t="s">
        <v>3</v>
      </c>
      <c r="D3" s="120" t="s">
        <v>24</v>
      </c>
      <c r="E3" s="121"/>
      <c r="F3" s="121"/>
      <c r="G3" s="140"/>
      <c r="H3" s="120" t="s">
        <v>27</v>
      </c>
      <c r="I3" s="121"/>
      <c r="J3" s="121"/>
      <c r="K3" s="140"/>
      <c r="L3" s="120" t="s">
        <v>26</v>
      </c>
      <c r="M3" s="121"/>
      <c r="N3" s="121"/>
      <c r="O3" s="141"/>
    </row>
    <row r="4" spans="1:15" s="2" customFormat="1" ht="35.25" customHeight="1" x14ac:dyDescent="0.25">
      <c r="A4" s="137"/>
      <c r="B4" s="138"/>
      <c r="C4" s="139"/>
      <c r="D4" s="5" t="s">
        <v>0</v>
      </c>
      <c r="E4" s="6" t="s">
        <v>7</v>
      </c>
      <c r="F4" s="6" t="s">
        <v>8</v>
      </c>
      <c r="G4" s="7" t="s">
        <v>9</v>
      </c>
      <c r="H4" s="5" t="s">
        <v>0</v>
      </c>
      <c r="I4" s="6" t="s">
        <v>7</v>
      </c>
      <c r="J4" s="6" t="s">
        <v>8</v>
      </c>
      <c r="K4" s="7" t="s">
        <v>9</v>
      </c>
      <c r="L4" s="5" t="s">
        <v>0</v>
      </c>
      <c r="M4" s="6" t="s">
        <v>7</v>
      </c>
      <c r="N4" s="6" t="s">
        <v>8</v>
      </c>
      <c r="O4" s="8" t="s">
        <v>9</v>
      </c>
    </row>
    <row r="5" spans="1:15" s="1" customFormat="1" ht="39" customHeight="1" x14ac:dyDescent="0.25">
      <c r="A5" s="9" t="s">
        <v>10</v>
      </c>
      <c r="B5" s="26">
        <v>39729</v>
      </c>
      <c r="C5" s="11">
        <v>6319.8156725400004</v>
      </c>
      <c r="D5" s="17">
        <v>12094</v>
      </c>
      <c r="E5" s="13">
        <f>D5/B5</f>
        <v>0.30441239396914094</v>
      </c>
      <c r="F5" s="14">
        <v>1486.4472977200001</v>
      </c>
      <c r="G5" s="15">
        <f>F5/C5</f>
        <v>0.23520421713859596</v>
      </c>
      <c r="H5" s="17">
        <v>11896</v>
      </c>
      <c r="I5" s="13">
        <f>H5/B5</f>
        <v>0.2994286289612122</v>
      </c>
      <c r="J5" s="14">
        <v>995.32145401000002</v>
      </c>
      <c r="K5" s="15">
        <f>J5/C5</f>
        <v>0.15749216521214929</v>
      </c>
      <c r="L5" s="17">
        <v>9743</v>
      </c>
      <c r="M5" s="13">
        <f>L5/B5</f>
        <v>0.24523647713257318</v>
      </c>
      <c r="N5" s="14">
        <v>730.52393460999997</v>
      </c>
      <c r="O5" s="16">
        <f>N5/C5</f>
        <v>0.11559260150326421</v>
      </c>
    </row>
    <row r="6" spans="1:15" s="1" customFormat="1" ht="39" customHeight="1" x14ac:dyDescent="0.25">
      <c r="A6" s="9" t="s">
        <v>11</v>
      </c>
      <c r="B6" s="26">
        <v>65410</v>
      </c>
      <c r="C6" s="11">
        <v>4542.8984989</v>
      </c>
      <c r="D6" s="17">
        <v>19613</v>
      </c>
      <c r="E6" s="13">
        <f>D6/B6</f>
        <v>0.2998471181776487</v>
      </c>
      <c r="F6" s="14">
        <v>1521.80579057</v>
      </c>
      <c r="G6" s="15">
        <f>F6/C6</f>
        <v>0.33498564648505447</v>
      </c>
      <c r="H6" s="17">
        <v>18752</v>
      </c>
      <c r="I6" s="13">
        <f>H6/B6</f>
        <v>0.28668399327319982</v>
      </c>
      <c r="J6" s="14">
        <v>910.84655106000002</v>
      </c>
      <c r="K6" s="15">
        <f>J6/C6</f>
        <v>0.20049898787757395</v>
      </c>
      <c r="L6" s="17">
        <v>13680</v>
      </c>
      <c r="M6" s="13">
        <f>L6/B6</f>
        <v>0.20914233297660909</v>
      </c>
      <c r="N6" s="14">
        <v>400.84817344999999</v>
      </c>
      <c r="O6" s="16">
        <f>N6/C6</f>
        <v>8.8236216051725533E-2</v>
      </c>
    </row>
    <row r="7" spans="1:15" s="1" customFormat="1" ht="39" customHeight="1" x14ac:dyDescent="0.25">
      <c r="A7" s="9" t="s">
        <v>12</v>
      </c>
      <c r="B7" s="26">
        <v>60772</v>
      </c>
      <c r="C7" s="11">
        <v>3092.24212958</v>
      </c>
      <c r="D7" s="17">
        <v>17643</v>
      </c>
      <c r="E7" s="13">
        <f>D7/B7</f>
        <v>0.29031461857434343</v>
      </c>
      <c r="F7" s="14">
        <v>645.40656701</v>
      </c>
      <c r="G7" s="15">
        <f>F7/C7</f>
        <v>0.20871799165923063</v>
      </c>
      <c r="H7" s="17">
        <v>16614</v>
      </c>
      <c r="I7" s="13">
        <f>H7/B7</f>
        <v>0.27338247877311922</v>
      </c>
      <c r="J7" s="14">
        <v>561.55388230999995</v>
      </c>
      <c r="K7" s="15">
        <f>J7/C7</f>
        <v>0.18160087689713753</v>
      </c>
      <c r="L7" s="17">
        <v>13126</v>
      </c>
      <c r="M7" s="13">
        <f>L7/B7</f>
        <v>0.21598762588033962</v>
      </c>
      <c r="N7" s="14">
        <v>375.50043692999998</v>
      </c>
      <c r="O7" s="16">
        <f>N7/C7</f>
        <v>0.12143306416338162</v>
      </c>
    </row>
    <row r="8" spans="1:15" s="3" customFormat="1" ht="39" customHeight="1" thickBot="1" x14ac:dyDescent="0.3">
      <c r="A8" s="18" t="s">
        <v>13</v>
      </c>
      <c r="B8" s="19">
        <f>SUM(B5:B7)</f>
        <v>165911</v>
      </c>
      <c r="C8" s="20">
        <f>SUM(C5:C7)</f>
        <v>13954.95630102</v>
      </c>
      <c r="D8" s="21">
        <f>SUM(D5:D7)</f>
        <v>49350</v>
      </c>
      <c r="E8" s="41">
        <f>D8/B8</f>
        <v>0.29744863209793204</v>
      </c>
      <c r="F8" s="23">
        <f>SUM(F5:F7)</f>
        <v>3653.6596552999999</v>
      </c>
      <c r="G8" s="24">
        <f>F8/C8</f>
        <v>0.26181806495753379</v>
      </c>
      <c r="H8" s="21">
        <f>SUM(H5:H7)</f>
        <v>47262</v>
      </c>
      <c r="I8" s="41">
        <f>H8/B8</f>
        <v>0.28486357143287666</v>
      </c>
      <c r="J8" s="29">
        <f>SUM(J5:J7)</f>
        <v>2467.7218873800002</v>
      </c>
      <c r="K8" s="24">
        <f>J8/C8</f>
        <v>0.17683479862990534</v>
      </c>
      <c r="L8" s="21">
        <f>SUM(L5:L7)</f>
        <v>36549</v>
      </c>
      <c r="M8" s="41">
        <f>L8/B8</f>
        <v>0.22029280758961131</v>
      </c>
      <c r="N8" s="23">
        <f>SUM(N5:N7)</f>
        <v>1506.8725449899998</v>
      </c>
      <c r="O8" s="25">
        <f>N8/C8</f>
        <v>0.1079811726017271</v>
      </c>
    </row>
    <row r="9" spans="1:15" s="30" customFormat="1" ht="22.7" customHeight="1" x14ac:dyDescent="0.25">
      <c r="A9" s="110" t="s">
        <v>18</v>
      </c>
      <c r="B9" s="133"/>
      <c r="C9" s="133"/>
      <c r="D9" s="133"/>
      <c r="E9" s="133"/>
      <c r="F9" s="133"/>
      <c r="G9" s="133"/>
      <c r="H9" s="133"/>
      <c r="I9" s="133"/>
      <c r="J9" s="133"/>
      <c r="K9" s="133"/>
      <c r="L9" s="133"/>
      <c r="M9" s="133"/>
      <c r="N9" s="133"/>
      <c r="O9" s="133"/>
    </row>
    <row r="10" spans="1:15" s="31" customFormat="1" ht="347.25" customHeight="1" x14ac:dyDescent="0.2">
      <c r="A10" s="134" t="s">
        <v>59</v>
      </c>
      <c r="B10" s="134"/>
      <c r="C10" s="134"/>
      <c r="D10" s="134"/>
      <c r="E10" s="134"/>
      <c r="F10" s="134"/>
      <c r="G10" s="134"/>
      <c r="H10" s="135"/>
      <c r="I10" s="135"/>
      <c r="J10" s="135"/>
      <c r="K10" s="135"/>
      <c r="L10" s="135"/>
      <c r="M10" s="135"/>
      <c r="N10" s="135"/>
      <c r="O10" s="135"/>
    </row>
    <row r="19" spans="4:6" x14ac:dyDescent="0.25">
      <c r="D19" s="35"/>
      <c r="E19" s="35"/>
      <c r="F19" s="35"/>
    </row>
    <row r="21" spans="4:6" x14ac:dyDescent="0.25">
      <c r="E21" s="35"/>
      <c r="F21" s="35"/>
    </row>
    <row r="22" spans="4:6" x14ac:dyDescent="0.25">
      <c r="E22" s="35"/>
      <c r="F22" s="35"/>
    </row>
  </sheetData>
  <mergeCells count="9">
    <mergeCell ref="A9:O9"/>
    <mergeCell ref="A10:O10"/>
    <mergeCell ref="A1:O1"/>
    <mergeCell ref="A3:A4"/>
    <mergeCell ref="B3:B4"/>
    <mergeCell ref="C3:C4"/>
    <mergeCell ref="D3:G3"/>
    <mergeCell ref="H3:K3"/>
    <mergeCell ref="L3:O3"/>
  </mergeCells>
  <phoneticPr fontId="29" type="noConversion"/>
  <pageMargins left="0.8" right="0.70866141732283472" top="0.27" bottom="0.28999999999999998" header="0.45" footer="0.31496062992125984"/>
  <pageSetup paperSize="9"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5D31B-B403-49C4-92B6-065C90D4B17D}">
  <dimension ref="A1:O25"/>
  <sheetViews>
    <sheetView topLeftCell="A10" workbookViewId="0">
      <selection activeCell="E13" sqref="E13:H25"/>
    </sheetView>
  </sheetViews>
  <sheetFormatPr defaultRowHeight="16.5" x14ac:dyDescent="0.25"/>
  <cols>
    <col min="1" max="1" width="7.25" bestFit="1" customWidth="1"/>
    <col min="2" max="2" width="11.375" bestFit="1" customWidth="1"/>
    <col min="3" max="3" width="13.625" bestFit="1" customWidth="1"/>
    <col min="4" max="4" width="9.875" bestFit="1" customWidth="1"/>
    <col min="5" max="5" width="10" bestFit="1" customWidth="1"/>
    <col min="6" max="6" width="12" bestFit="1" customWidth="1"/>
    <col min="7" max="7" width="10" bestFit="1" customWidth="1"/>
    <col min="8" max="8" width="9.875" bestFit="1" customWidth="1"/>
    <col min="9" max="9" width="10" bestFit="1" customWidth="1"/>
    <col min="10" max="10" width="11.375" bestFit="1" customWidth="1"/>
    <col min="11" max="11" width="10" bestFit="1" customWidth="1"/>
    <col min="12" max="12" width="9.875" bestFit="1" customWidth="1"/>
    <col min="13" max="13" width="10" bestFit="1" customWidth="1"/>
    <col min="14" max="14" width="12" bestFit="1" customWidth="1"/>
    <col min="15" max="15" width="10" bestFit="1" customWidth="1"/>
  </cols>
  <sheetData>
    <row r="1" spans="1:15" s="1" customFormat="1" ht="51.6" customHeight="1" x14ac:dyDescent="0.25">
      <c r="A1" s="136" t="s">
        <v>52</v>
      </c>
      <c r="B1" s="136"/>
      <c r="C1" s="136"/>
      <c r="D1" s="136"/>
      <c r="E1" s="136"/>
      <c r="F1" s="136"/>
      <c r="G1" s="136"/>
      <c r="H1" s="136"/>
      <c r="I1" s="136"/>
      <c r="J1" s="136"/>
      <c r="K1" s="136"/>
      <c r="L1" s="136"/>
      <c r="M1" s="136"/>
      <c r="N1" s="136"/>
      <c r="O1" s="136"/>
    </row>
    <row r="2" spans="1:15" s="1" customFormat="1" ht="22.7" customHeight="1" thickBot="1" x14ac:dyDescent="0.3">
      <c r="A2" s="34"/>
      <c r="B2" s="34"/>
      <c r="C2" s="34"/>
      <c r="D2" s="34"/>
      <c r="E2" s="34"/>
      <c r="F2" s="34"/>
      <c r="G2" s="34"/>
      <c r="H2" s="34"/>
      <c r="I2" s="34"/>
      <c r="J2" s="34"/>
      <c r="K2" s="34"/>
      <c r="L2" s="34"/>
      <c r="M2" s="34"/>
      <c r="N2" s="34"/>
      <c r="O2" s="34"/>
    </row>
    <row r="3" spans="1:15" s="2" customFormat="1" ht="55.5" customHeight="1" x14ac:dyDescent="0.25">
      <c r="A3" s="114" t="s">
        <v>36</v>
      </c>
      <c r="B3" s="116" t="s">
        <v>37</v>
      </c>
      <c r="C3" s="118" t="s">
        <v>38</v>
      </c>
      <c r="D3" s="120" t="s">
        <v>39</v>
      </c>
      <c r="E3" s="121"/>
      <c r="F3" s="121"/>
      <c r="G3" s="140"/>
      <c r="H3" s="120" t="s">
        <v>40</v>
      </c>
      <c r="I3" s="121"/>
      <c r="J3" s="121"/>
      <c r="K3" s="140"/>
      <c r="L3" s="120" t="s">
        <v>41</v>
      </c>
      <c r="M3" s="121"/>
      <c r="N3" s="121"/>
      <c r="O3" s="141"/>
    </row>
    <row r="4" spans="1:15" s="2" customFormat="1" ht="35.25" customHeight="1" x14ac:dyDescent="0.25">
      <c r="A4" s="137"/>
      <c r="B4" s="138"/>
      <c r="C4" s="139"/>
      <c r="D4" s="5" t="s">
        <v>0</v>
      </c>
      <c r="E4" s="6" t="s">
        <v>42</v>
      </c>
      <c r="F4" s="6" t="s">
        <v>43</v>
      </c>
      <c r="G4" s="7" t="s">
        <v>44</v>
      </c>
      <c r="H4" s="5" t="s">
        <v>0</v>
      </c>
      <c r="I4" s="6" t="s">
        <v>42</v>
      </c>
      <c r="J4" s="6" t="s">
        <v>43</v>
      </c>
      <c r="K4" s="7" t="s">
        <v>44</v>
      </c>
      <c r="L4" s="5" t="s">
        <v>0</v>
      </c>
      <c r="M4" s="6" t="s">
        <v>42</v>
      </c>
      <c r="N4" s="6" t="s">
        <v>43</v>
      </c>
      <c r="O4" s="8" t="s">
        <v>44</v>
      </c>
    </row>
    <row r="5" spans="1:15" s="1" customFormat="1" ht="39" customHeight="1" x14ac:dyDescent="0.25">
      <c r="A5" s="9" t="s">
        <v>45</v>
      </c>
      <c r="B5" s="26">
        <v>43636</v>
      </c>
      <c r="C5" s="11">
        <v>6379.8111881799996</v>
      </c>
      <c r="D5" s="17">
        <v>13112</v>
      </c>
      <c r="E5" s="13">
        <f>D5/B5</f>
        <v>0.3004858373819782</v>
      </c>
      <c r="F5" s="14">
        <v>1503.94146249</v>
      </c>
      <c r="G5" s="15">
        <f>F5/C5</f>
        <v>0.23573447836142575</v>
      </c>
      <c r="H5" s="17">
        <v>12867</v>
      </c>
      <c r="I5" s="13">
        <f>H5/B5</f>
        <v>0.2948712072600605</v>
      </c>
      <c r="J5" s="14">
        <v>1219.5875315999999</v>
      </c>
      <c r="K5" s="15">
        <f>J5/C5</f>
        <v>0.19116357767131942</v>
      </c>
      <c r="L5" s="17">
        <v>10683</v>
      </c>
      <c r="M5" s="13">
        <f>L5/B5</f>
        <v>0.24482079017325145</v>
      </c>
      <c r="N5" s="14">
        <v>837.76710287000003</v>
      </c>
      <c r="O5" s="16">
        <f>N5/C5</f>
        <v>0.13131534431961678</v>
      </c>
    </row>
    <row r="6" spans="1:15" s="1" customFormat="1" ht="39" customHeight="1" x14ac:dyDescent="0.25">
      <c r="A6" s="9" t="s">
        <v>46</v>
      </c>
      <c r="B6" s="26">
        <v>67672</v>
      </c>
      <c r="C6" s="11">
        <v>5487.9455488699996</v>
      </c>
      <c r="D6" s="17">
        <v>20406</v>
      </c>
      <c r="E6" s="13">
        <f>D6/B6</f>
        <v>0.30154273554793709</v>
      </c>
      <c r="F6" s="14">
        <v>1432.6383494900001</v>
      </c>
      <c r="G6" s="15">
        <f>F6/C6</f>
        <v>0.26105185205144554</v>
      </c>
      <c r="H6" s="17">
        <v>19439</v>
      </c>
      <c r="I6" s="13">
        <f>H6/B6</f>
        <v>0.28725322142097176</v>
      </c>
      <c r="J6" s="14">
        <v>1029.3827756999999</v>
      </c>
      <c r="K6" s="15">
        <f>J6/C6</f>
        <v>0.18757160881670115</v>
      </c>
      <c r="L6" s="17">
        <v>14102</v>
      </c>
      <c r="M6" s="13">
        <f>L6/B6</f>
        <v>0.20838751625487648</v>
      </c>
      <c r="N6" s="14">
        <v>648.95862925999995</v>
      </c>
      <c r="O6" s="16">
        <f>N6/C6</f>
        <v>0.11825165236809326</v>
      </c>
    </row>
    <row r="7" spans="1:15" s="1" customFormat="1" ht="39" customHeight="1" x14ac:dyDescent="0.25">
      <c r="A7" s="9" t="s">
        <v>47</v>
      </c>
      <c r="B7" s="26">
        <v>62074</v>
      </c>
      <c r="C7" s="11">
        <v>2744.6507416999998</v>
      </c>
      <c r="D7" s="17">
        <v>17692</v>
      </c>
      <c r="E7" s="13">
        <f>D7/B7</f>
        <v>0.28501465992202857</v>
      </c>
      <c r="F7" s="14">
        <v>672.98865893000004</v>
      </c>
      <c r="G7" s="15">
        <f>F7/C7</f>
        <v>0.24520010823423016</v>
      </c>
      <c r="H7" s="17">
        <v>16593</v>
      </c>
      <c r="I7" s="13">
        <f>H7/B7</f>
        <v>0.26730998485678381</v>
      </c>
      <c r="J7" s="14">
        <v>567.10362687999998</v>
      </c>
      <c r="K7" s="15">
        <f>J7/C7</f>
        <v>0.20662141753188737</v>
      </c>
      <c r="L7" s="17">
        <v>13189</v>
      </c>
      <c r="M7" s="13">
        <f>L7/B7</f>
        <v>0.21247221058736346</v>
      </c>
      <c r="N7" s="14">
        <v>385.05798252</v>
      </c>
      <c r="O7" s="16">
        <f>N7/C7</f>
        <v>0.14029398227969081</v>
      </c>
    </row>
    <row r="8" spans="1:15" s="3" customFormat="1" ht="39" customHeight="1" thickBot="1" x14ac:dyDescent="0.3">
      <c r="A8" s="18" t="s">
        <v>48</v>
      </c>
      <c r="B8" s="19">
        <f>SUM(B5:B7)</f>
        <v>173382</v>
      </c>
      <c r="C8" s="20">
        <f>SUM(C5:C7)</f>
        <v>14612.407478749999</v>
      </c>
      <c r="D8" s="21">
        <f>SUM(D5:D7)</f>
        <v>51210</v>
      </c>
      <c r="E8" s="22">
        <f>D8/B8</f>
        <v>0.29535937986642213</v>
      </c>
      <c r="F8" s="23">
        <f>SUM(F5:F7)</f>
        <v>3609.5684709100001</v>
      </c>
      <c r="G8" s="24">
        <f>F8/C8</f>
        <v>0.24702079216988659</v>
      </c>
      <c r="H8" s="21">
        <f>SUM(H5:H7)</f>
        <v>48899</v>
      </c>
      <c r="I8" s="22">
        <f>H8/B8</f>
        <v>0.28203042991775384</v>
      </c>
      <c r="J8" s="29">
        <f>SUM(J5:J7)</f>
        <v>2816.0739341799999</v>
      </c>
      <c r="K8" s="24">
        <f>J8/C8</f>
        <v>0.19271799929445285</v>
      </c>
      <c r="L8" s="21">
        <f>SUM(L5:L7)</f>
        <v>37974</v>
      </c>
      <c r="M8" s="22">
        <f>L8/B8</f>
        <v>0.21901927535730353</v>
      </c>
      <c r="N8" s="23">
        <f>SUM(N5:N7)</f>
        <v>1871.7837146499999</v>
      </c>
      <c r="O8" s="25">
        <f>N8/C8</f>
        <v>0.12809550495851074</v>
      </c>
    </row>
    <row r="9" spans="1:15" s="30" customFormat="1" ht="22.7" customHeight="1" x14ac:dyDescent="0.25">
      <c r="A9" s="110" t="s">
        <v>18</v>
      </c>
      <c r="B9" s="133"/>
      <c r="C9" s="133"/>
      <c r="D9" s="133"/>
      <c r="E9" s="133"/>
      <c r="F9" s="133"/>
      <c r="G9" s="133"/>
      <c r="H9" s="133"/>
      <c r="I9" s="133"/>
      <c r="J9" s="133"/>
      <c r="K9" s="133"/>
      <c r="L9" s="133"/>
      <c r="M9" s="133"/>
      <c r="N9" s="133"/>
      <c r="O9" s="133"/>
    </row>
    <row r="10" spans="1:15" s="31" customFormat="1" ht="347.25" customHeight="1" x14ac:dyDescent="0.2">
      <c r="A10" s="134" t="s">
        <v>51</v>
      </c>
      <c r="B10" s="134"/>
      <c r="C10" s="134"/>
      <c r="D10" s="134"/>
      <c r="E10" s="134"/>
      <c r="F10" s="134"/>
      <c r="G10" s="134"/>
      <c r="H10" s="135"/>
      <c r="I10" s="135"/>
      <c r="J10" s="135"/>
      <c r="K10" s="135"/>
      <c r="L10" s="135"/>
      <c r="M10" s="135"/>
      <c r="N10" s="135"/>
      <c r="O10" s="135"/>
    </row>
    <row r="13" spans="1:15" x14ac:dyDescent="0.25">
      <c r="E13" s="36"/>
      <c r="F13" s="37"/>
    </row>
    <row r="14" spans="1:15" x14ac:dyDescent="0.25">
      <c r="E14" s="36"/>
      <c r="F14" s="37"/>
    </row>
    <row r="15" spans="1:15" x14ac:dyDescent="0.25">
      <c r="D15" s="36"/>
      <c r="E15" s="36"/>
      <c r="F15" s="37"/>
    </row>
    <row r="16" spans="1:15" x14ac:dyDescent="0.25">
      <c r="D16" s="36"/>
      <c r="E16" s="37"/>
    </row>
    <row r="17" spans="4:8" x14ac:dyDescent="0.25">
      <c r="D17" s="36"/>
      <c r="E17" s="37"/>
    </row>
    <row r="22" spans="4:8" x14ac:dyDescent="0.25">
      <c r="F22" s="35"/>
      <c r="G22" s="35"/>
      <c r="H22" s="35"/>
    </row>
    <row r="24" spans="4:8" x14ac:dyDescent="0.25">
      <c r="G24" s="35"/>
      <c r="H24" s="35"/>
    </row>
    <row r="25" spans="4:8" x14ac:dyDescent="0.25">
      <c r="G25" s="35"/>
      <c r="H25" s="35"/>
    </row>
  </sheetData>
  <mergeCells count="9">
    <mergeCell ref="A9:O9"/>
    <mergeCell ref="A10:O10"/>
    <mergeCell ref="A1:O1"/>
    <mergeCell ref="A3:A4"/>
    <mergeCell ref="B3:B4"/>
    <mergeCell ref="C3:C4"/>
    <mergeCell ref="D3:G3"/>
    <mergeCell ref="H3:K3"/>
    <mergeCell ref="L3:O3"/>
  </mergeCells>
  <phoneticPr fontId="29" type="noConversion"/>
  <pageMargins left="0.8" right="0.70866141732283472" top="0.27" bottom="0.28999999999999998" header="0.45" footer="0.31496062992125984"/>
  <pageSetup paperSize="9"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9378E-F21D-4C56-858B-41D3ED04E2F8}">
  <sheetPr>
    <tabColor indexed="42"/>
  </sheetPr>
  <dimension ref="A1:O9"/>
  <sheetViews>
    <sheetView topLeftCell="A9" zoomScaleNormal="100" workbookViewId="0">
      <selection activeCell="A9" sqref="A9:O9"/>
    </sheetView>
  </sheetViews>
  <sheetFormatPr defaultColWidth="9.125" defaultRowHeight="12.75" x14ac:dyDescent="0.2"/>
  <cols>
    <col min="1" max="1" width="7.875" style="4" customWidth="1"/>
    <col min="2" max="2" width="11.625" style="4" customWidth="1"/>
    <col min="3" max="3" width="13.25" style="4" customWidth="1"/>
    <col min="4" max="5" width="10.625" style="4" customWidth="1"/>
    <col min="6" max="6" width="12.875" style="4" customWidth="1"/>
    <col min="7" max="7" width="11.5" style="4" bestFit="1" customWidth="1"/>
    <col min="8" max="9" width="11" style="4" customWidth="1"/>
    <col min="10" max="11" width="12.125" style="4" customWidth="1"/>
    <col min="12" max="14" width="12" style="4" customWidth="1"/>
    <col min="15" max="15" width="10.5" style="4" customWidth="1"/>
    <col min="16" max="16384" width="9.125" style="4"/>
  </cols>
  <sheetData>
    <row r="1" spans="1:15" s="1" customFormat="1" ht="51.6" customHeight="1" thickBot="1" x14ac:dyDescent="0.3">
      <c r="A1" s="142" t="s">
        <v>29</v>
      </c>
      <c r="B1" s="142"/>
      <c r="C1" s="142"/>
      <c r="D1" s="142"/>
      <c r="E1" s="142"/>
      <c r="F1" s="142"/>
      <c r="G1" s="142"/>
      <c r="H1" s="142"/>
      <c r="I1" s="142"/>
      <c r="J1" s="142"/>
      <c r="K1" s="142"/>
      <c r="L1" s="142"/>
      <c r="M1" s="142"/>
      <c r="N1" s="142"/>
      <c r="O1" s="142"/>
    </row>
    <row r="2" spans="1:15" s="2" customFormat="1" ht="55.5" customHeight="1" x14ac:dyDescent="0.25">
      <c r="A2" s="114" t="s">
        <v>1</v>
      </c>
      <c r="B2" s="116" t="s">
        <v>2</v>
      </c>
      <c r="C2" s="118" t="s">
        <v>3</v>
      </c>
      <c r="D2" s="120" t="s">
        <v>24</v>
      </c>
      <c r="E2" s="121"/>
      <c r="F2" s="121"/>
      <c r="G2" s="140"/>
      <c r="H2" s="120" t="s">
        <v>25</v>
      </c>
      <c r="I2" s="121"/>
      <c r="J2" s="121"/>
      <c r="K2" s="140"/>
      <c r="L2" s="120" t="s">
        <v>26</v>
      </c>
      <c r="M2" s="121"/>
      <c r="N2" s="121"/>
      <c r="O2" s="141"/>
    </row>
    <row r="3" spans="1:15" s="2" customFormat="1" ht="35.25" customHeight="1" x14ac:dyDescent="0.25">
      <c r="A3" s="137"/>
      <c r="B3" s="138"/>
      <c r="C3" s="139"/>
      <c r="D3" s="5" t="s">
        <v>0</v>
      </c>
      <c r="E3" s="6" t="s">
        <v>7</v>
      </c>
      <c r="F3" s="6" t="s">
        <v>8</v>
      </c>
      <c r="G3" s="7" t="s">
        <v>9</v>
      </c>
      <c r="H3" s="5" t="s">
        <v>0</v>
      </c>
      <c r="I3" s="6" t="s">
        <v>7</v>
      </c>
      <c r="J3" s="6" t="s">
        <v>8</v>
      </c>
      <c r="K3" s="7" t="s">
        <v>9</v>
      </c>
      <c r="L3" s="5" t="s">
        <v>0</v>
      </c>
      <c r="M3" s="6" t="s">
        <v>7</v>
      </c>
      <c r="N3" s="6" t="s">
        <v>8</v>
      </c>
      <c r="O3" s="8" t="s">
        <v>9</v>
      </c>
    </row>
    <row r="4" spans="1:15" s="1" customFormat="1" ht="39" customHeight="1" x14ac:dyDescent="0.25">
      <c r="A4" s="9" t="s">
        <v>10</v>
      </c>
      <c r="B4" s="26">
        <v>41432</v>
      </c>
      <c r="C4" s="11">
        <v>5274.1730675899998</v>
      </c>
      <c r="D4" s="17">
        <v>12312</v>
      </c>
      <c r="E4" s="13">
        <f>D4/B4</f>
        <v>0.29716161421123771</v>
      </c>
      <c r="F4" s="14">
        <v>1826.3088742299999</v>
      </c>
      <c r="G4" s="15">
        <f>F4/C4</f>
        <v>0.34627397524224973</v>
      </c>
      <c r="H4" s="17">
        <v>12124</v>
      </c>
      <c r="I4" s="13">
        <f>H4/B4</f>
        <v>0.29262405869859048</v>
      </c>
      <c r="J4" s="14">
        <v>1290.3866907199999</v>
      </c>
      <c r="K4" s="15">
        <f>J4/C4</f>
        <v>0.24466142354134654</v>
      </c>
      <c r="L4" s="17">
        <v>10082</v>
      </c>
      <c r="M4" s="13">
        <f>L4/B4</f>
        <v>0.24333848233249661</v>
      </c>
      <c r="N4" s="14">
        <v>654.27858145000005</v>
      </c>
      <c r="O4" s="16">
        <f>N4/C4</f>
        <v>0.12405330144939072</v>
      </c>
    </row>
    <row r="5" spans="1:15" s="1" customFormat="1" ht="39" customHeight="1" x14ac:dyDescent="0.25">
      <c r="A5" s="9" t="s">
        <v>11</v>
      </c>
      <c r="B5" s="26">
        <v>65710</v>
      </c>
      <c r="C5" s="11">
        <v>3734.0275831399999</v>
      </c>
      <c r="D5" s="17">
        <v>20294</v>
      </c>
      <c r="E5" s="13">
        <f>D5/B5</f>
        <v>0.30884188099223864</v>
      </c>
      <c r="F5" s="14">
        <v>2207.1354387800002</v>
      </c>
      <c r="G5" s="15">
        <f>F5/C5</f>
        <v>0.59108707411421602</v>
      </c>
      <c r="H5" s="17">
        <v>19420</v>
      </c>
      <c r="I5" s="13">
        <f>H5/B5</f>
        <v>0.29554101354436157</v>
      </c>
      <c r="J5" s="14">
        <v>1976.97332188</v>
      </c>
      <c r="K5" s="15">
        <f>J5/C5</f>
        <v>0.52944796948112882</v>
      </c>
      <c r="L5" s="17">
        <v>14267</v>
      </c>
      <c r="M5" s="13">
        <f>L5/B5</f>
        <v>0.21712068178359459</v>
      </c>
      <c r="N5" s="14">
        <v>1567.95842831</v>
      </c>
      <c r="O5" s="16">
        <f>N5/C5</f>
        <v>0.41991077821430561</v>
      </c>
    </row>
    <row r="6" spans="1:15" s="1" customFormat="1" ht="39" customHeight="1" x14ac:dyDescent="0.25">
      <c r="A6" s="9" t="s">
        <v>12</v>
      </c>
      <c r="B6" s="26">
        <v>58420</v>
      </c>
      <c r="C6" s="11">
        <v>2260.5995408700001</v>
      </c>
      <c r="D6" s="17">
        <v>17317</v>
      </c>
      <c r="E6" s="13">
        <f>D6/B6</f>
        <v>0.29642245806230744</v>
      </c>
      <c r="F6" s="14">
        <v>671.07971639000004</v>
      </c>
      <c r="G6" s="15">
        <f>F6/C6</f>
        <v>0.29685917574402965</v>
      </c>
      <c r="H6" s="17">
        <v>16206</v>
      </c>
      <c r="I6" s="13">
        <f>H6/B6</f>
        <v>0.27740499828825743</v>
      </c>
      <c r="J6" s="14">
        <v>538.64362003999997</v>
      </c>
      <c r="K6" s="15">
        <f>J6/C6</f>
        <v>0.23827467461693858</v>
      </c>
      <c r="L6" s="17">
        <v>13045</v>
      </c>
      <c r="M6" s="13">
        <f>L6/B6</f>
        <v>0.22329681615884972</v>
      </c>
      <c r="N6" s="14">
        <v>377.97863375999998</v>
      </c>
      <c r="O6" s="16">
        <f>N6/C6</f>
        <v>0.16720282691667429</v>
      </c>
    </row>
    <row r="7" spans="1:15" s="3" customFormat="1" ht="39" customHeight="1" thickBot="1" x14ac:dyDescent="0.3">
      <c r="A7" s="18" t="s">
        <v>13</v>
      </c>
      <c r="B7" s="19">
        <f>SUM(B4:B6)</f>
        <v>165562</v>
      </c>
      <c r="C7" s="20">
        <f>SUM(C4:C6)</f>
        <v>11268.800191599999</v>
      </c>
      <c r="D7" s="21">
        <f>SUM(D4:D6)</f>
        <v>49923</v>
      </c>
      <c r="E7" s="22">
        <f>D7/B7</f>
        <v>0.30153658448194637</v>
      </c>
      <c r="F7" s="23">
        <f>SUM(F4:F6)</f>
        <v>4704.5240293999996</v>
      </c>
      <c r="G7" s="24">
        <f>F7/C7</f>
        <v>0.41748224739194956</v>
      </c>
      <c r="H7" s="21">
        <f>SUM(H4:H6)</f>
        <v>47750</v>
      </c>
      <c r="I7" s="22">
        <f>H7/B7</f>
        <v>0.28841159203198802</v>
      </c>
      <c r="J7" s="29">
        <f>SUM(J4:J6)</f>
        <v>3806.00363264</v>
      </c>
      <c r="K7" s="24">
        <f>J7/C7</f>
        <v>0.33774701546994107</v>
      </c>
      <c r="L7" s="21">
        <f>SUM(L4:L6)</f>
        <v>37394</v>
      </c>
      <c r="M7" s="22">
        <f>L7/B7</f>
        <v>0.22586100675275728</v>
      </c>
      <c r="N7" s="23">
        <f>SUM(N4:N6)</f>
        <v>2600.21564352</v>
      </c>
      <c r="O7" s="25">
        <f>N7/C7</f>
        <v>0.23074467550309885</v>
      </c>
    </row>
    <row r="8" spans="1:15" s="30" customFormat="1" ht="22.7" customHeight="1" x14ac:dyDescent="0.25">
      <c r="A8" s="110" t="s">
        <v>18</v>
      </c>
      <c r="B8" s="133"/>
      <c r="C8" s="133"/>
      <c r="D8" s="133"/>
      <c r="E8" s="133"/>
      <c r="F8" s="133"/>
      <c r="G8" s="133"/>
      <c r="H8" s="133"/>
      <c r="I8" s="133"/>
      <c r="J8" s="133"/>
      <c r="K8" s="133"/>
      <c r="L8" s="133"/>
      <c r="M8" s="133"/>
      <c r="N8" s="133"/>
      <c r="O8" s="133"/>
    </row>
    <row r="9" spans="1:15" s="31" customFormat="1" ht="347.25" customHeight="1" x14ac:dyDescent="0.2">
      <c r="A9" s="134" t="s">
        <v>49</v>
      </c>
      <c r="B9" s="134"/>
      <c r="C9" s="134"/>
      <c r="D9" s="134"/>
      <c r="E9" s="134"/>
      <c r="F9" s="134"/>
      <c r="G9" s="134"/>
      <c r="H9" s="135"/>
      <c r="I9" s="135"/>
      <c r="J9" s="135"/>
      <c r="K9" s="135"/>
      <c r="L9" s="135"/>
      <c r="M9" s="135"/>
      <c r="N9" s="135"/>
      <c r="O9" s="135"/>
    </row>
  </sheetData>
  <mergeCells count="9">
    <mergeCell ref="A8:O8"/>
    <mergeCell ref="A9:O9"/>
    <mergeCell ref="A1:O1"/>
    <mergeCell ref="A2:A3"/>
    <mergeCell ref="B2:B3"/>
    <mergeCell ref="C2:C3"/>
    <mergeCell ref="D2:G2"/>
    <mergeCell ref="H2:K2"/>
    <mergeCell ref="L2:O2"/>
  </mergeCells>
  <phoneticPr fontId="29" type="noConversion"/>
  <printOptions horizontalCentered="1"/>
  <pageMargins left="0.39370078740157483" right="0.39370078740157483" top="0.46" bottom="0.98425196850393704" header="0.39370078740157483" footer="0.39370078740157483"/>
  <pageSetup scale="7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325FF-89FB-45F2-9D0B-89CE8718814E}">
  <sheetPr>
    <tabColor indexed="42"/>
  </sheetPr>
  <dimension ref="A1:O10"/>
  <sheetViews>
    <sheetView topLeftCell="A9" zoomScaleNormal="100" workbookViewId="0">
      <selection activeCell="F10" sqref="F10"/>
    </sheetView>
  </sheetViews>
  <sheetFormatPr defaultColWidth="9.125" defaultRowHeight="12.75" x14ac:dyDescent="0.2"/>
  <cols>
    <col min="1" max="1" width="7.875" style="4" customWidth="1"/>
    <col min="2" max="2" width="11.625" style="4" customWidth="1"/>
    <col min="3" max="3" width="13.25" style="4" customWidth="1"/>
    <col min="4" max="5" width="10.625" style="4" customWidth="1"/>
    <col min="6" max="6" width="12.875" style="4" customWidth="1"/>
    <col min="7" max="7" width="11.5" style="4" bestFit="1" customWidth="1"/>
    <col min="8" max="9" width="11" style="4" customWidth="1"/>
    <col min="10" max="11" width="12.125" style="4" customWidth="1"/>
    <col min="12" max="14" width="12" style="4" customWidth="1"/>
    <col min="15" max="15" width="10.5" style="4" customWidth="1"/>
    <col min="16" max="16384" width="9.125" style="4"/>
  </cols>
  <sheetData>
    <row r="1" spans="1:15" s="1" customFormat="1" ht="51.6" customHeight="1" thickBot="1" x14ac:dyDescent="0.3">
      <c r="A1" s="142" t="s">
        <v>30</v>
      </c>
      <c r="B1" s="142"/>
      <c r="C1" s="142"/>
      <c r="D1" s="142"/>
      <c r="E1" s="142"/>
      <c r="F1" s="142"/>
      <c r="G1" s="142"/>
      <c r="H1" s="142"/>
      <c r="I1" s="142"/>
      <c r="J1" s="142"/>
      <c r="K1" s="142"/>
      <c r="L1" s="142"/>
      <c r="M1" s="142"/>
      <c r="N1" s="142"/>
      <c r="O1" s="142"/>
    </row>
    <row r="2" spans="1:15" s="2" customFormat="1" ht="55.5" customHeight="1" x14ac:dyDescent="0.25">
      <c r="A2" s="114" t="s">
        <v>1</v>
      </c>
      <c r="B2" s="116" t="s">
        <v>2</v>
      </c>
      <c r="C2" s="118" t="s">
        <v>3</v>
      </c>
      <c r="D2" s="120" t="s">
        <v>24</v>
      </c>
      <c r="E2" s="121"/>
      <c r="F2" s="121"/>
      <c r="G2" s="140"/>
      <c r="H2" s="120" t="s">
        <v>25</v>
      </c>
      <c r="I2" s="121"/>
      <c r="J2" s="121"/>
      <c r="K2" s="140"/>
      <c r="L2" s="120" t="s">
        <v>26</v>
      </c>
      <c r="M2" s="121"/>
      <c r="N2" s="121"/>
      <c r="O2" s="141"/>
    </row>
    <row r="3" spans="1:15" s="2" customFormat="1" ht="35.25" customHeight="1" x14ac:dyDescent="0.25">
      <c r="A3" s="137"/>
      <c r="B3" s="138"/>
      <c r="C3" s="139"/>
      <c r="D3" s="5" t="s">
        <v>0</v>
      </c>
      <c r="E3" s="6" t="s">
        <v>7</v>
      </c>
      <c r="F3" s="6" t="s">
        <v>8</v>
      </c>
      <c r="G3" s="7" t="s">
        <v>9</v>
      </c>
      <c r="H3" s="5" t="s">
        <v>0</v>
      </c>
      <c r="I3" s="6" t="s">
        <v>7</v>
      </c>
      <c r="J3" s="6" t="s">
        <v>8</v>
      </c>
      <c r="K3" s="7" t="s">
        <v>9</v>
      </c>
      <c r="L3" s="5" t="s">
        <v>0</v>
      </c>
      <c r="M3" s="6" t="s">
        <v>7</v>
      </c>
      <c r="N3" s="6" t="s">
        <v>8</v>
      </c>
      <c r="O3" s="8" t="s">
        <v>9</v>
      </c>
    </row>
    <row r="4" spans="1:15" s="1" customFormat="1" ht="39" customHeight="1" x14ac:dyDescent="0.25">
      <c r="A4" s="9" t="s">
        <v>10</v>
      </c>
      <c r="B4" s="26">
        <v>41519</v>
      </c>
      <c r="C4" s="11">
        <v>5523.4905752100003</v>
      </c>
      <c r="D4" s="17">
        <v>12165</v>
      </c>
      <c r="E4" s="13">
        <f>D4/B4</f>
        <v>0.29299838628097979</v>
      </c>
      <c r="F4" s="14">
        <v>1217.0332986999999</v>
      </c>
      <c r="G4" s="15">
        <f>F4/C4</f>
        <v>0.22033771618298253</v>
      </c>
      <c r="H4" s="17">
        <v>11987</v>
      </c>
      <c r="I4" s="13">
        <f>H4/B4</f>
        <v>0.28871119246609983</v>
      </c>
      <c r="J4" s="14">
        <v>950.17616424000005</v>
      </c>
      <c r="K4" s="15">
        <f>J4/C4</f>
        <v>0.17202458324170758</v>
      </c>
      <c r="L4" s="17">
        <v>9934</v>
      </c>
      <c r="M4" s="13">
        <f>L4/B4</f>
        <v>0.23926395144391724</v>
      </c>
      <c r="N4" s="14">
        <v>639.08008528000005</v>
      </c>
      <c r="O4" s="16">
        <f>N4/C4</f>
        <v>0.11570221340618519</v>
      </c>
    </row>
    <row r="5" spans="1:15" s="1" customFormat="1" ht="39" customHeight="1" x14ac:dyDescent="0.25">
      <c r="A5" s="9" t="s">
        <v>11</v>
      </c>
      <c r="B5" s="26">
        <v>60039</v>
      </c>
      <c r="C5" s="11">
        <v>3732.7344858199999</v>
      </c>
      <c r="D5" s="17">
        <v>18545</v>
      </c>
      <c r="E5" s="13">
        <f>D5/B5</f>
        <v>0.30888255966954814</v>
      </c>
      <c r="F5" s="14">
        <v>1247.95370759</v>
      </c>
      <c r="G5" s="15">
        <f>F5/C5</f>
        <v>0.33432694244146111</v>
      </c>
      <c r="H5" s="17">
        <v>17854</v>
      </c>
      <c r="I5" s="13">
        <f>H5/B5</f>
        <v>0.29737337397358382</v>
      </c>
      <c r="J5" s="14">
        <v>856.43534390000002</v>
      </c>
      <c r="K5" s="15">
        <f>J5/C5</f>
        <v>0.2294391275761635</v>
      </c>
      <c r="L5" s="17">
        <v>13216</v>
      </c>
      <c r="M5" s="13">
        <f>L5/B5</f>
        <v>0.22012358633554857</v>
      </c>
      <c r="N5" s="14">
        <v>557.58276953999996</v>
      </c>
      <c r="O5" s="16">
        <f>N5/C5</f>
        <v>0.14937648837820064</v>
      </c>
    </row>
    <row r="6" spans="1:15" s="1" customFormat="1" ht="39" customHeight="1" x14ac:dyDescent="0.25">
      <c r="A6" s="9" t="s">
        <v>12</v>
      </c>
      <c r="B6" s="26">
        <v>52614</v>
      </c>
      <c r="C6" s="11">
        <v>2277.64516525</v>
      </c>
      <c r="D6" s="17">
        <v>15328</v>
      </c>
      <c r="E6" s="13">
        <f>D6/B6</f>
        <v>0.29132930398753182</v>
      </c>
      <c r="F6" s="14">
        <v>544.23410056</v>
      </c>
      <c r="G6" s="15">
        <f>F6/C6</f>
        <v>0.23894595561388224</v>
      </c>
      <c r="H6" s="17">
        <v>14371</v>
      </c>
      <c r="I6" s="13">
        <f>H6/B6</f>
        <v>0.27314022883643135</v>
      </c>
      <c r="J6" s="14">
        <v>468.82379092000002</v>
      </c>
      <c r="K6" s="15">
        <f>J6/C6</f>
        <v>0.20583706280189643</v>
      </c>
      <c r="L6" s="17">
        <v>11540</v>
      </c>
      <c r="M6" s="13">
        <f>L6/B6</f>
        <v>0.21933325730794084</v>
      </c>
      <c r="N6" s="14">
        <v>357.64963368999997</v>
      </c>
      <c r="O6" s="16">
        <f>N6/C6</f>
        <v>0.15702605442966067</v>
      </c>
    </row>
    <row r="7" spans="1:15" s="3" customFormat="1" ht="39" customHeight="1" thickBot="1" x14ac:dyDescent="0.3">
      <c r="A7" s="18" t="s">
        <v>13</v>
      </c>
      <c r="B7" s="19">
        <f>SUM(B4:B6)</f>
        <v>154172</v>
      </c>
      <c r="C7" s="20">
        <f>SUM(C4:C6)</f>
        <v>11533.87022628</v>
      </c>
      <c r="D7" s="21">
        <f>SUM(D4:D6)</f>
        <v>46038</v>
      </c>
      <c r="E7" s="22">
        <f>D7/B7</f>
        <v>0.29861453441610669</v>
      </c>
      <c r="F7" s="23">
        <f>SUM(F4:F6)</f>
        <v>3009.2211068500001</v>
      </c>
      <c r="G7" s="24">
        <f>F7/C7</f>
        <v>0.2609029794694126</v>
      </c>
      <c r="H7" s="21">
        <f>SUM(H4:H6)</f>
        <v>44212</v>
      </c>
      <c r="I7" s="22">
        <f>H7/B7</f>
        <v>0.28677061982720597</v>
      </c>
      <c r="J7" s="29">
        <f>SUM(J4:J6)</f>
        <v>2275.43529906</v>
      </c>
      <c r="K7" s="24">
        <f>J7/C7</f>
        <v>0.19728289415597947</v>
      </c>
      <c r="L7" s="21">
        <f>SUM(L4:L6)</f>
        <v>34690</v>
      </c>
      <c r="M7" s="22">
        <f>L7/B7</f>
        <v>0.22500843214072594</v>
      </c>
      <c r="N7" s="23">
        <f>SUM(N4:N6)</f>
        <v>1554.3124885100001</v>
      </c>
      <c r="O7" s="25">
        <f>N7/C7</f>
        <v>0.13476070547148075</v>
      </c>
    </row>
    <row r="8" spans="1:15" s="30" customFormat="1" ht="22.7" customHeight="1" x14ac:dyDescent="0.25">
      <c r="A8" s="110" t="s">
        <v>18</v>
      </c>
      <c r="B8" s="133"/>
      <c r="C8" s="133"/>
      <c r="D8" s="133"/>
      <c r="E8" s="133"/>
      <c r="F8" s="133"/>
      <c r="G8" s="133"/>
      <c r="H8" s="133"/>
      <c r="I8" s="133"/>
      <c r="J8" s="133"/>
      <c r="K8" s="133"/>
      <c r="L8" s="133"/>
      <c r="M8" s="133"/>
      <c r="N8" s="133"/>
      <c r="O8" s="133"/>
    </row>
    <row r="9" spans="1:15" s="31" customFormat="1" ht="350.25" customHeight="1" x14ac:dyDescent="0.2">
      <c r="A9" s="112" t="s">
        <v>50</v>
      </c>
      <c r="B9" s="112"/>
      <c r="C9" s="112"/>
      <c r="D9" s="112"/>
      <c r="E9" s="112"/>
      <c r="F9" s="112"/>
      <c r="G9" s="112"/>
      <c r="H9" s="143"/>
      <c r="I9" s="143"/>
      <c r="J9" s="143"/>
      <c r="K9" s="143"/>
      <c r="L9" s="143"/>
      <c r="M9" s="143"/>
      <c r="N9" s="143"/>
      <c r="O9" s="143"/>
    </row>
    <row r="10" spans="1:15" s="31" customFormat="1" ht="13.7" customHeight="1" x14ac:dyDescent="0.2">
      <c r="A10" s="32"/>
      <c r="B10" s="32"/>
      <c r="C10" s="32"/>
      <c r="D10" s="32"/>
      <c r="E10" s="32"/>
      <c r="F10" s="32"/>
      <c r="G10" s="32"/>
      <c r="H10" s="33"/>
      <c r="I10" s="33"/>
      <c r="J10" s="33"/>
      <c r="K10" s="33"/>
      <c r="L10" s="33"/>
      <c r="M10" s="33"/>
      <c r="N10" s="33"/>
      <c r="O10" s="33"/>
    </row>
  </sheetData>
  <mergeCells count="9">
    <mergeCell ref="A8:O8"/>
    <mergeCell ref="A9:O9"/>
    <mergeCell ref="A1:O1"/>
    <mergeCell ref="A2:A3"/>
    <mergeCell ref="B2:B3"/>
    <mergeCell ref="C2:C3"/>
    <mergeCell ref="D2:G2"/>
    <mergeCell ref="H2:K2"/>
    <mergeCell ref="L2:O2"/>
  </mergeCells>
  <phoneticPr fontId="29" type="noConversion"/>
  <printOptions horizontalCentered="1"/>
  <pageMargins left="0.39370078740157483" right="0.39370078740157483" top="0.46" bottom="0.98425196850393704" header="0.39370078740157483" footer="0.39370078740157483"/>
  <pageSetup scale="74"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5ECE0-7C02-44D4-9E14-F8D6CC91C38C}">
  <sheetPr>
    <tabColor indexed="42"/>
  </sheetPr>
  <dimension ref="A1:O10"/>
  <sheetViews>
    <sheetView topLeftCell="A9" zoomScaleNormal="100" workbookViewId="0">
      <selection activeCell="S7" sqref="S7"/>
    </sheetView>
  </sheetViews>
  <sheetFormatPr defaultColWidth="9.125" defaultRowHeight="12.75" x14ac:dyDescent="0.2"/>
  <cols>
    <col min="1" max="1" width="7.875" style="4" customWidth="1"/>
    <col min="2" max="2" width="11.625" style="4" customWidth="1"/>
    <col min="3" max="3" width="13.25" style="4" customWidth="1"/>
    <col min="4" max="5" width="10.625" style="4" customWidth="1"/>
    <col min="6" max="6" width="12.875" style="4" customWidth="1"/>
    <col min="7" max="7" width="11.5" style="4" bestFit="1" customWidth="1"/>
    <col min="8" max="9" width="11" style="4" customWidth="1"/>
    <col min="10" max="11" width="12.125" style="4" customWidth="1"/>
    <col min="12" max="14" width="12" style="4" customWidth="1"/>
    <col min="15" max="15" width="10.5" style="4" customWidth="1"/>
    <col min="16" max="16384" width="9.125" style="4"/>
  </cols>
  <sheetData>
    <row r="1" spans="1:15" ht="51.6" customHeight="1" thickBot="1" x14ac:dyDescent="0.25">
      <c r="A1" s="142" t="s">
        <v>31</v>
      </c>
      <c r="B1" s="142"/>
      <c r="C1" s="142"/>
      <c r="D1" s="142"/>
      <c r="E1" s="142"/>
      <c r="F1" s="142"/>
      <c r="G1" s="142"/>
      <c r="H1" s="142"/>
      <c r="I1" s="142"/>
      <c r="J1" s="142"/>
      <c r="K1" s="142"/>
      <c r="L1" s="142"/>
      <c r="M1" s="142"/>
      <c r="N1" s="142"/>
      <c r="O1" s="142"/>
    </row>
    <row r="2" spans="1:15" ht="55.5" customHeight="1" x14ac:dyDescent="0.2">
      <c r="A2" s="114" t="s">
        <v>14</v>
      </c>
      <c r="B2" s="116" t="s">
        <v>15</v>
      </c>
      <c r="C2" s="118" t="s">
        <v>16</v>
      </c>
      <c r="D2" s="120" t="s">
        <v>24</v>
      </c>
      <c r="E2" s="121"/>
      <c r="F2" s="121"/>
      <c r="G2" s="140"/>
      <c r="H2" s="120" t="s">
        <v>27</v>
      </c>
      <c r="I2" s="121"/>
      <c r="J2" s="121"/>
      <c r="K2" s="140"/>
      <c r="L2" s="120" t="s">
        <v>26</v>
      </c>
      <c r="M2" s="121"/>
      <c r="N2" s="121"/>
      <c r="O2" s="140"/>
    </row>
    <row r="3" spans="1:15" ht="35.25" customHeight="1" x14ac:dyDescent="0.2">
      <c r="A3" s="137"/>
      <c r="B3" s="138"/>
      <c r="C3" s="139"/>
      <c r="D3" s="5" t="s">
        <v>0</v>
      </c>
      <c r="E3" s="6" t="s">
        <v>7</v>
      </c>
      <c r="F3" s="6" t="s">
        <v>8</v>
      </c>
      <c r="G3" s="7" t="s">
        <v>9</v>
      </c>
      <c r="H3" s="5" t="s">
        <v>0</v>
      </c>
      <c r="I3" s="6" t="s">
        <v>7</v>
      </c>
      <c r="J3" s="6" t="s">
        <v>8</v>
      </c>
      <c r="K3" s="7" t="s">
        <v>9</v>
      </c>
      <c r="L3" s="5" t="s">
        <v>0</v>
      </c>
      <c r="M3" s="6" t="s">
        <v>7</v>
      </c>
      <c r="N3" s="6" t="s">
        <v>8</v>
      </c>
      <c r="O3" s="8" t="s">
        <v>9</v>
      </c>
    </row>
    <row r="4" spans="1:15" ht="39" customHeight="1" x14ac:dyDescent="0.2">
      <c r="A4" s="9" t="s">
        <v>10</v>
      </c>
      <c r="B4" s="26">
        <v>41656</v>
      </c>
      <c r="C4" s="11">
        <v>4350.4574911600002</v>
      </c>
      <c r="D4" s="17">
        <v>12282</v>
      </c>
      <c r="E4" s="13">
        <f>D4/B4</f>
        <v>0.2948434799308623</v>
      </c>
      <c r="F4" s="14">
        <v>1027.8775849799999</v>
      </c>
      <c r="G4" s="15">
        <f>F4/C4</f>
        <v>0.23626884921151775</v>
      </c>
      <c r="H4" s="17">
        <v>12169</v>
      </c>
      <c r="I4" s="13">
        <f>H4/B4</f>
        <v>0.29213078548108318</v>
      </c>
      <c r="J4" s="14">
        <v>935.96944269000005</v>
      </c>
      <c r="K4" s="15">
        <f>J4/C4</f>
        <v>0.21514276247770769</v>
      </c>
      <c r="L4" s="17">
        <v>10075</v>
      </c>
      <c r="M4" s="13">
        <f>L4/B4</f>
        <v>0.24186191665066256</v>
      </c>
      <c r="N4" s="14">
        <v>583.70478946000003</v>
      </c>
      <c r="O4" s="16">
        <f>N4/C4</f>
        <v>0.13417089826669282</v>
      </c>
    </row>
    <row r="5" spans="1:15" ht="39" customHeight="1" x14ac:dyDescent="0.2">
      <c r="A5" s="9" t="s">
        <v>11</v>
      </c>
      <c r="B5" s="26">
        <v>60171</v>
      </c>
      <c r="C5" s="11">
        <v>3477.1336521799999</v>
      </c>
      <c r="D5" s="17">
        <v>16966</v>
      </c>
      <c r="E5" s="13">
        <f>D5/B5</f>
        <v>0.28196307191171827</v>
      </c>
      <c r="F5" s="14">
        <v>1668.4987506099999</v>
      </c>
      <c r="G5" s="15">
        <f>F5/C5</f>
        <v>0.47984889783109985</v>
      </c>
      <c r="H5" s="17">
        <v>16749</v>
      </c>
      <c r="I5" s="13">
        <f>H5/B5</f>
        <v>0.27835668345216136</v>
      </c>
      <c r="J5" s="14">
        <v>1535.3278791299999</v>
      </c>
      <c r="K5" s="15">
        <f>J5/C5</f>
        <v>0.44154986052015033</v>
      </c>
      <c r="L5" s="17">
        <v>13294</v>
      </c>
      <c r="M5" s="13">
        <f>L5/B5</f>
        <v>0.22093699622741853</v>
      </c>
      <c r="N5" s="14">
        <v>813.62130902000001</v>
      </c>
      <c r="O5" s="16">
        <f>N5/C5</f>
        <v>0.2339919572863981</v>
      </c>
    </row>
    <row r="6" spans="1:15" ht="39" customHeight="1" x14ac:dyDescent="0.2">
      <c r="A6" s="9" t="s">
        <v>12</v>
      </c>
      <c r="B6" s="26">
        <v>54896</v>
      </c>
      <c r="C6" s="11">
        <v>2139.0821333399999</v>
      </c>
      <c r="D6" s="17">
        <v>15139</v>
      </c>
      <c r="E6" s="13">
        <f>D6/B6</f>
        <v>0.27577601282424952</v>
      </c>
      <c r="F6" s="14">
        <v>499.74286426999998</v>
      </c>
      <c r="G6" s="15">
        <f>F6/C6</f>
        <v>0.23362490690794224</v>
      </c>
      <c r="H6" s="17">
        <v>14604</v>
      </c>
      <c r="I6" s="13">
        <f>H6/B6</f>
        <v>0.26603031186243076</v>
      </c>
      <c r="J6" s="14">
        <v>441.30080951000002</v>
      </c>
      <c r="K6" s="15">
        <f>J6/C6</f>
        <v>0.20630381724564512</v>
      </c>
      <c r="L6" s="17">
        <v>12345</v>
      </c>
      <c r="M6" s="13">
        <f>L6/B6</f>
        <v>0.22487977266103176</v>
      </c>
      <c r="N6" s="14">
        <v>334.63038175000003</v>
      </c>
      <c r="O6" s="16">
        <f>N6/C6</f>
        <v>0.15643643436332308</v>
      </c>
    </row>
    <row r="7" spans="1:15" ht="39" customHeight="1" thickBot="1" x14ac:dyDescent="0.25">
      <c r="A7" s="18" t="s">
        <v>13</v>
      </c>
      <c r="B7" s="19">
        <f>SUM(B4:B6)</f>
        <v>156723</v>
      </c>
      <c r="C7" s="20">
        <f>SUM(C4:C6)</f>
        <v>9966.6732766799996</v>
      </c>
      <c r="D7" s="21">
        <f>SUM(D4:D6)</f>
        <v>44387</v>
      </c>
      <c r="E7" s="13">
        <f>D7/B7</f>
        <v>0.2832194381169324</v>
      </c>
      <c r="F7" s="23">
        <f>SUM(F4:F6)</f>
        <v>3196.1191998600002</v>
      </c>
      <c r="G7" s="24">
        <f>F7/C7</f>
        <v>0.3206806434939804</v>
      </c>
      <c r="H7" s="21">
        <f>SUM(H4:H6)</f>
        <v>43522</v>
      </c>
      <c r="I7" s="22">
        <f>H7/B7</f>
        <v>0.27770014611767257</v>
      </c>
      <c r="J7" s="14">
        <f>SUM(J4:J6)</f>
        <v>2912.5981313299999</v>
      </c>
      <c r="K7" s="24">
        <f>J7/C7</f>
        <v>0.29223373240747147</v>
      </c>
      <c r="L7" s="21">
        <f>SUM(L4:L6)</f>
        <v>35714</v>
      </c>
      <c r="M7" s="22">
        <f>L7/B7</f>
        <v>0.22787976238331323</v>
      </c>
      <c r="N7" s="23">
        <f>SUM(N4:N6)</f>
        <v>1731.9564802299999</v>
      </c>
      <c r="O7" s="25">
        <f>N7/C7</f>
        <v>0.17377478243241182</v>
      </c>
    </row>
    <row r="8" spans="1:15" s="3" customFormat="1" ht="24.75" customHeight="1" x14ac:dyDescent="0.25">
      <c r="A8" s="110" t="s">
        <v>19</v>
      </c>
      <c r="B8" s="133"/>
      <c r="C8" s="133"/>
      <c r="D8" s="133"/>
      <c r="E8" s="133"/>
      <c r="F8" s="133"/>
      <c r="G8" s="133"/>
      <c r="H8" s="133"/>
      <c r="I8" s="133"/>
      <c r="J8" s="133"/>
      <c r="K8" s="133"/>
      <c r="L8" s="133"/>
      <c r="M8" s="133"/>
      <c r="N8" s="133"/>
      <c r="O8" s="133"/>
    </row>
    <row r="9" spans="1:15" ht="292.7" customHeight="1" x14ac:dyDescent="0.2">
      <c r="A9" s="112" t="s">
        <v>28</v>
      </c>
      <c r="B9" s="112"/>
      <c r="C9" s="112"/>
      <c r="D9" s="112"/>
      <c r="E9" s="112"/>
      <c r="F9" s="112"/>
      <c r="G9" s="112"/>
      <c r="H9" s="143"/>
      <c r="I9" s="143"/>
      <c r="J9" s="143"/>
      <c r="K9" s="143"/>
      <c r="L9" s="143"/>
      <c r="M9" s="143"/>
      <c r="N9" s="143"/>
      <c r="O9" s="143"/>
    </row>
    <row r="10" spans="1:15" ht="10.5" customHeight="1" x14ac:dyDescent="0.2">
      <c r="A10" s="28"/>
      <c r="B10" s="28"/>
      <c r="C10" s="28"/>
      <c r="D10" s="28"/>
      <c r="E10" s="28"/>
      <c r="F10" s="28"/>
      <c r="G10" s="28"/>
      <c r="H10" s="28"/>
      <c r="I10" s="28"/>
      <c r="J10" s="28"/>
      <c r="K10" s="28"/>
      <c r="L10" s="28"/>
      <c r="M10" s="28"/>
      <c r="N10" s="28"/>
      <c r="O10" s="28"/>
    </row>
  </sheetData>
  <mergeCells count="9">
    <mergeCell ref="H2:K2"/>
    <mergeCell ref="L2:O2"/>
    <mergeCell ref="A8:O8"/>
    <mergeCell ref="A9:O9"/>
    <mergeCell ref="A1:O1"/>
    <mergeCell ref="A2:A3"/>
    <mergeCell ref="B2:B3"/>
    <mergeCell ref="C2:C3"/>
    <mergeCell ref="D2:G2"/>
  </mergeCells>
  <phoneticPr fontId="29" type="noConversion"/>
  <printOptions horizontalCentered="1"/>
  <pageMargins left="0.39370078740157483" right="0.39370078740157483" top="0.46" bottom="0.98425196850393704" header="0.39370078740157483" footer="0.39370078740157483"/>
  <pageSetup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具名範圍</vt:lpstr>
      </vt:variant>
      <vt:variant>
        <vt:i4>11</vt:i4>
      </vt:variant>
    </vt:vector>
  </HeadingPairs>
  <TitlesOfParts>
    <vt:vector size="24" baseType="lpstr">
      <vt:lpstr>113年</vt:lpstr>
      <vt:lpstr>113年附表(縣市別)</vt:lpstr>
      <vt:lpstr>112年</vt:lpstr>
      <vt:lpstr>111年</vt:lpstr>
      <vt:lpstr>110年</vt:lpstr>
      <vt:lpstr>109年</vt:lpstr>
      <vt:lpstr>108年</vt:lpstr>
      <vt:lpstr>107年</vt:lpstr>
      <vt:lpstr>106年</vt:lpstr>
      <vt:lpstr>105年</vt:lpstr>
      <vt:lpstr>104年</vt:lpstr>
      <vt:lpstr>103年</vt:lpstr>
      <vt:lpstr>102年(5月17日-12月31日)</vt:lpstr>
      <vt:lpstr>'102年(5月17日-12月31日)'!Print_Area</vt:lpstr>
      <vt:lpstr>'103年'!Print_Area</vt:lpstr>
      <vt:lpstr>'104年'!Print_Area</vt:lpstr>
      <vt:lpstr>'105年'!Print_Area</vt:lpstr>
      <vt:lpstr>'106年'!Print_Area</vt:lpstr>
      <vt:lpstr>'107年'!Print_Area</vt:lpstr>
      <vt:lpstr>'108年'!Print_Area</vt:lpstr>
      <vt:lpstr>'111年'!Print_Area</vt:lpstr>
      <vt:lpstr>'112年'!Print_Area</vt:lpstr>
      <vt:lpstr>'113年'!Print_Area</vt:lpstr>
      <vt:lpstr>'113年附表(縣市別)'!Print_Area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人事室-謝思亭(ssuting)</cp:lastModifiedBy>
  <cp:lastPrinted>2025-05-09T08:02:43Z</cp:lastPrinted>
  <dcterms:created xsi:type="dcterms:W3CDTF">2013-07-15T02:01:20Z</dcterms:created>
  <dcterms:modified xsi:type="dcterms:W3CDTF">2025-07-16T04:58:42Z</dcterms:modified>
</cp:coreProperties>
</file>