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3科\5.共同性費用編列基準\115年共編基準-調查110年至113年\6--函送主計總處公布\上傳全球資訊網\"/>
    </mc:Choice>
  </mc:AlternateContent>
  <xr:revisionPtr revIDLastSave="0" documentId="13_ncr:1_{BF37A5C6-A2B1-4E0C-8E2A-7A6FA7724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表4-1一般房屋建築計畫成本概算表" sheetId="2" r:id="rId1"/>
  </sheets>
  <definedNames>
    <definedName name="_xlnm.Print_Area" localSheetId="0">'附表4-1一般房屋建築計畫成本概算表'!$A$1:$Y$79</definedName>
    <definedName name="_xlnm.Print_Titles" localSheetId="0">'附表4-1一般房屋建築計畫成本概算表'!$1:$13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V6" i="2"/>
  <c r="T70" i="2"/>
  <c r="R74" i="2"/>
  <c r="BA72" i="2" s="1"/>
  <c r="BA69" i="2"/>
  <c r="BA66" i="2"/>
  <c r="BA60" i="2"/>
  <c r="BA58" i="2"/>
  <c r="BA56" i="2"/>
  <c r="BA54" i="2"/>
  <c r="BA52" i="2"/>
  <c r="BA50" i="2"/>
  <c r="BA48" i="2"/>
  <c r="BA46" i="2"/>
  <c r="BA44" i="2"/>
  <c r="BA42" i="2"/>
  <c r="BA40" i="2"/>
  <c r="BA38" i="2"/>
  <c r="BA36" i="2"/>
  <c r="BA34" i="2"/>
  <c r="BA32" i="2"/>
  <c r="BA24" i="2"/>
  <c r="BA22" i="2"/>
  <c r="BA20" i="2"/>
  <c r="BA18" i="2"/>
  <c r="BA16" i="2"/>
  <c r="BA14" i="2"/>
  <c r="AX56" i="2"/>
  <c r="AV56" i="2"/>
  <c r="AY56" i="2" s="1"/>
  <c r="AX54" i="2"/>
  <c r="AV54" i="2"/>
  <c r="AY54" i="2" s="1"/>
  <c r="BD28" i="2"/>
  <c r="AX48" i="2"/>
  <c r="AV48" i="2"/>
  <c r="AY48" i="2" s="1"/>
  <c r="BD42" i="2"/>
  <c r="BD40" i="2"/>
  <c r="BD38" i="2"/>
  <c r="BD36" i="2"/>
  <c r="BD34" i="2"/>
  <c r="BD32" i="2"/>
  <c r="BD30" i="2"/>
  <c r="AU66" i="2"/>
  <c r="AX66" i="2" s="1"/>
  <c r="AV40" i="2"/>
  <c r="AY40" i="2" s="1"/>
  <c r="AV20" i="2"/>
  <c r="AY20" i="2" s="1"/>
  <c r="AV18" i="2"/>
  <c r="AY18" i="2" s="1"/>
  <c r="AW69" i="2"/>
  <c r="AU69" i="2"/>
  <c r="AX69" i="2" s="1"/>
  <c r="AW72" i="2"/>
  <c r="AU72" i="2"/>
  <c r="AX72" i="2" s="1"/>
  <c r="AW66" i="2"/>
  <c r="AX44" i="2"/>
  <c r="AX46" i="2"/>
  <c r="AX50" i="2"/>
  <c r="AX52" i="2"/>
  <c r="AX58" i="2"/>
  <c r="AX60" i="2"/>
  <c r="AX42" i="2"/>
  <c r="AX40" i="2"/>
  <c r="AX38" i="2"/>
  <c r="AX30" i="2"/>
  <c r="AX32" i="2"/>
  <c r="AX34" i="2"/>
  <c r="AX36" i="2"/>
  <c r="AX28" i="2"/>
  <c r="AV44" i="2"/>
  <c r="AY44" i="2" s="1"/>
  <c r="AV46" i="2"/>
  <c r="AY46" i="2" s="1"/>
  <c r="AV50" i="2"/>
  <c r="AY50" i="2" s="1"/>
  <c r="AV52" i="2"/>
  <c r="AY52" i="2" s="1"/>
  <c r="AV58" i="2"/>
  <c r="AY58" i="2" s="1"/>
  <c r="AV60" i="2"/>
  <c r="AY60" i="2" s="1"/>
  <c r="AV42" i="2"/>
  <c r="AY42" i="2" s="1"/>
  <c r="AV30" i="2"/>
  <c r="AY30" i="2" s="1"/>
  <c r="AV32" i="2"/>
  <c r="AY32" i="2" s="1"/>
  <c r="AV34" i="2"/>
  <c r="AY34" i="2" s="1"/>
  <c r="AV36" i="2"/>
  <c r="AY36" i="2" s="1"/>
  <c r="AV38" i="2"/>
  <c r="AY38" i="2" s="1"/>
  <c r="AV28" i="2"/>
  <c r="AY28" i="2" s="1"/>
  <c r="AY16" i="2"/>
  <c r="AV24" i="2"/>
  <c r="AY24" i="2" s="1"/>
  <c r="AV22" i="2"/>
  <c r="AY22" i="2" s="1"/>
  <c r="AY14" i="2"/>
  <c r="AX24" i="2"/>
  <c r="AX22" i="2"/>
  <c r="AX20" i="2"/>
  <c r="AX18" i="2"/>
  <c r="AX14" i="2"/>
  <c r="AW14" i="2"/>
  <c r="L75" i="2" l="1"/>
  <c r="X6" i="2" s="1"/>
  <c r="AZ56" i="2"/>
  <c r="BB56" i="2" s="1"/>
  <c r="BC56" i="2" s="1"/>
  <c r="BF56" i="2" s="1"/>
  <c r="AZ54" i="2"/>
  <c r="BB54" i="2" s="1"/>
  <c r="BC54" i="2" s="1"/>
  <c r="BF54" i="2" s="1"/>
  <c r="AZ48" i="2"/>
  <c r="BB48" i="2" s="1"/>
  <c r="BC48" i="2" s="1"/>
  <c r="BF48" i="2" s="1"/>
  <c r="AV66" i="2"/>
  <c r="AY66" i="2" s="1"/>
  <c r="AZ66" i="2" s="1"/>
  <c r="BB66" i="2" s="1"/>
  <c r="AV69" i="2"/>
  <c r="AY69" i="2" s="1"/>
  <c r="AZ69" i="2" s="1"/>
  <c r="BB69" i="2" s="1"/>
  <c r="BC69" i="2" s="1"/>
  <c r="AV72" i="2"/>
  <c r="AY72" i="2" s="1"/>
  <c r="AZ72" i="2" s="1"/>
  <c r="AZ14" i="2"/>
  <c r="BB14" i="2" s="1"/>
  <c r="BC14" i="2" s="1"/>
  <c r="AZ24" i="2"/>
  <c r="BB24" i="2" s="1"/>
  <c r="BC24" i="2" s="1"/>
  <c r="AZ30" i="2"/>
  <c r="BA30" i="2" s="1"/>
  <c r="AZ52" i="2"/>
  <c r="BB52" i="2" s="1"/>
  <c r="BC52" i="2" s="1"/>
  <c r="BF52" i="2" s="1"/>
  <c r="AZ32" i="2"/>
  <c r="AZ44" i="2"/>
  <c r="BB44" i="2" s="1"/>
  <c r="BC44" i="2" s="1"/>
  <c r="BF44" i="2" s="1"/>
  <c r="AZ58" i="2"/>
  <c r="BB58" i="2" s="1"/>
  <c r="BC58" i="2" s="1"/>
  <c r="BF58" i="2" s="1"/>
  <c r="AZ34" i="2"/>
  <c r="AZ36" i="2"/>
  <c r="AZ38" i="2"/>
  <c r="AZ46" i="2"/>
  <c r="BB46" i="2" s="1"/>
  <c r="BC46" i="2" s="1"/>
  <c r="BF46" i="2" s="1"/>
  <c r="AZ22" i="2"/>
  <c r="BB22" i="2" s="1"/>
  <c r="BC22" i="2" s="1"/>
  <c r="AZ50" i="2"/>
  <c r="BB50" i="2" s="1"/>
  <c r="BC50" i="2" s="1"/>
  <c r="BF50" i="2" s="1"/>
  <c r="AZ20" i="2"/>
  <c r="BB20" i="2" s="1"/>
  <c r="AZ42" i="2"/>
  <c r="AZ18" i="2"/>
  <c r="BB18" i="2" s="1"/>
  <c r="AZ40" i="2"/>
  <c r="AZ16" i="2"/>
  <c r="BB16" i="2" s="1"/>
  <c r="BC16" i="2" s="1"/>
  <c r="AZ28" i="2"/>
  <c r="AZ60" i="2"/>
  <c r="BB60" i="2" s="1"/>
  <c r="BC60" i="2" s="1"/>
  <c r="BF60" i="2" s="1"/>
  <c r="L28" i="2" l="1"/>
  <c r="BA28" i="2" s="1"/>
  <c r="BB28" i="2" s="1"/>
  <c r="BC28" i="2" s="1"/>
  <c r="BE28" i="2" s="1"/>
  <c r="BB34" i="2"/>
  <c r="BC34" i="2" s="1"/>
  <c r="BE34" i="2" s="1"/>
  <c r="R34" i="2" s="1"/>
  <c r="BB42" i="2"/>
  <c r="BC42" i="2" s="1"/>
  <c r="BE42" i="2" s="1"/>
  <c r="R42" i="2" s="1"/>
  <c r="BB30" i="2"/>
  <c r="BC30" i="2" s="1"/>
  <c r="BE30" i="2" s="1"/>
  <c r="R30" i="2" s="1"/>
  <c r="BB36" i="2"/>
  <c r="BC36" i="2" s="1"/>
  <c r="BE36" i="2" s="1"/>
  <c r="R36" i="2" s="1"/>
  <c r="BB32" i="2"/>
  <c r="BC32" i="2" s="1"/>
  <c r="BE32" i="2" s="1"/>
  <c r="R32" i="2" s="1"/>
  <c r="BB38" i="2"/>
  <c r="BC38" i="2" s="1"/>
  <c r="BE38" i="2" s="1"/>
  <c r="R38" i="2" s="1"/>
  <c r="BB40" i="2"/>
  <c r="BC40" i="2" s="1"/>
  <c r="BE40" i="2" s="1"/>
  <c r="BB72" i="2"/>
  <c r="BC72" i="2" s="1"/>
  <c r="BC66" i="2"/>
  <c r="L68" i="2" s="1"/>
  <c r="P6" i="2" s="1"/>
  <c r="BC20" i="2"/>
  <c r="BC18" i="2"/>
  <c r="R28" i="2" l="1"/>
  <c r="BC62" i="2"/>
  <c r="L62" i="2" s="1"/>
  <c r="BC27" i="2"/>
  <c r="BC26" i="2" s="1"/>
  <c r="L26" i="2" s="1"/>
  <c r="R40" i="2"/>
  <c r="BC63" i="2" l="1"/>
  <c r="R27" i="2"/>
  <c r="B6" i="2" l="1"/>
  <c r="N3" i="2" s="1"/>
  <c r="T63" i="2"/>
  <c r="N8" i="2" s="1"/>
</calcChain>
</file>

<file path=xl/sharedStrings.xml><?xml version="1.0" encoding="utf-8"?>
<sst xmlns="http://schemas.openxmlformats.org/spreadsheetml/2006/main" count="310" uniqueCount="167">
  <si>
    <t>項次</t>
  </si>
  <si>
    <t>項目名稱</t>
  </si>
  <si>
    <t>內容說明</t>
  </si>
  <si>
    <t>單位</t>
  </si>
  <si>
    <t>備註</t>
  </si>
  <si>
    <t>%</t>
  </si>
  <si>
    <t>式</t>
  </si>
  <si>
    <t>%</t>
    <phoneticPr fontId="1" type="noConversion"/>
  </si>
  <si>
    <t>元</t>
    <phoneticPr fontId="1" type="noConversion"/>
  </si>
  <si>
    <t xml:space="preserve"> 元</t>
    <phoneticPr fontId="1" type="noConversion"/>
  </si>
  <si>
    <t>挑高空間</t>
    <phoneticPr fontId="1" type="noConversion"/>
  </si>
  <si>
    <t>太陽光電設備</t>
    <phoneticPr fontId="1" type="noConversion"/>
  </si>
  <si>
    <t>分戶樓板之衝擊音隔音構造</t>
    <phoneticPr fontId="1" type="noConversion"/>
  </si>
  <si>
    <t>減震、制震構造</t>
    <phoneticPr fontId="1" type="noConversion"/>
  </si>
  <si>
    <t>雨水貯留利用系統及貯集滯洪設施</t>
    <phoneticPr fontId="1" type="noConversion"/>
  </si>
  <si>
    <t>超出合理空地範圍內之景觀</t>
    <phoneticPr fontId="1" type="noConversion"/>
  </si>
  <si>
    <t>主條件</t>
    <phoneticPr fontId="1" type="noConversion"/>
  </si>
  <si>
    <t>次條件</t>
    <phoneticPr fontId="1" type="noConversion"/>
  </si>
  <si>
    <t>終條件</t>
    <phoneticPr fontId="1" type="noConversion"/>
  </si>
  <si>
    <t>條件聯集</t>
    <phoneticPr fontId="1" type="noConversion"/>
  </si>
  <si>
    <t>值</t>
    <phoneticPr fontId="1" type="noConversion"/>
  </si>
  <si>
    <t>條件×值</t>
    <phoneticPr fontId="1" type="noConversion"/>
  </si>
  <si>
    <t>終判斷(%)</t>
    <phoneticPr fontId="1" type="noConversion"/>
  </si>
  <si>
    <t>面積(平方公尺)或
體積(立方公尺)</t>
    <phoneticPr fontId="1" type="noConversion"/>
  </si>
  <si>
    <t>專案(面積或體積)增加價額($)</t>
    <phoneticPr fontId="1" type="noConversion"/>
  </si>
  <si>
    <t>專案(一式)增加價格($)</t>
    <phoneticPr fontId="1" type="noConversion"/>
  </si>
  <si>
    <t>-</t>
    <phoneticPr fontId="1" type="noConversion"/>
  </si>
  <si>
    <t>主條件</t>
    <phoneticPr fontId="1" type="noConversion"/>
  </si>
  <si>
    <t>=&gt;</t>
    <phoneticPr fontId="1" type="noConversion"/>
  </si>
  <si>
    <t>×</t>
    <phoneticPr fontId="1" type="noConversion"/>
  </si>
  <si>
    <t>+</t>
    <phoneticPr fontId="1" type="noConversion"/>
  </si>
  <si>
    <t>)</t>
    <phoneticPr fontId="1" type="noConversion"/>
  </si>
  <si>
    <t>地區係數(%)</t>
    <phoneticPr fontId="1" type="noConversion"/>
  </si>
  <si>
    <t>小計</t>
    <phoneticPr fontId="1" type="noConversion"/>
  </si>
  <si>
    <t>(元)</t>
    <phoneticPr fontId="1" type="noConversion"/>
  </si>
  <si>
    <t>(%)</t>
    <phoneticPr fontId="1" type="noConversion"/>
  </si>
  <si>
    <t>元</t>
    <phoneticPr fontId="1" type="noConversion"/>
  </si>
  <si>
    <t>%)</t>
    <phoneticPr fontId="1" type="noConversion"/>
  </si>
  <si>
    <t>)×(</t>
    <phoneticPr fontId="1" type="noConversion"/>
  </si>
  <si>
    <t>特殊大地工程(含地質改良，不含一般基樁)</t>
    <phoneticPr fontId="1" type="noConversion"/>
  </si>
  <si>
    <t>%</t>
    <phoneticPr fontId="1" type="noConversion"/>
  </si>
  <si>
    <t>小計(物調係數)=</t>
    <phoneticPr fontId="1" type="noConversion"/>
  </si>
  <si>
    <t>小計(地區係數)=</t>
    <phoneticPr fontId="1" type="noConversion"/>
  </si>
  <si>
    <t>超出「合理空地範圍」部分之景觀面積另計；合理空地範圍面積=[(概估建築面積÷法定建蔽率)－概估建築面積推算合理空地範圍]。</t>
    <phoneticPr fontId="1" type="noConversion"/>
  </si>
  <si>
    <t>BIM作業費用(施工階段)</t>
    <phoneticPr fontId="1" type="noConversion"/>
  </si>
  <si>
    <t>10,000元/平方公尺</t>
    <phoneticPr fontId="1" type="noConversion"/>
  </si>
  <si>
    <t>高壓水泥噴射樁</t>
    <phoneticPr fontId="1" type="noConversion"/>
  </si>
  <si>
    <t>機械攪拌工法(GGE)、攪拌樁</t>
    <phoneticPr fontId="1" type="noConversion"/>
  </si>
  <si>
    <t>山坡地開發工程</t>
    <phoneticPr fontId="1" type="noConversion"/>
  </si>
  <si>
    <t>大樹保護及遷移費用</t>
    <phoneticPr fontId="1" type="noConversion"/>
  </si>
  <si>
    <t>特殊工法(如預鑄)</t>
    <phoneticPr fontId="1" type="noConversion"/>
  </si>
  <si>
    <t>行政單位要求</t>
    <phoneticPr fontId="1" type="noConversion"/>
  </si>
  <si>
    <t>其他類似上述項目為機關特定需求增加者</t>
    <phoneticPr fontId="1" type="noConversion"/>
  </si>
  <si>
    <t>特殊設備(如機械停車)</t>
    <phoneticPr fontId="1" type="noConversion"/>
  </si>
  <si>
    <t>年</t>
    <phoneticPr fontId="1" type="noConversion"/>
  </si>
  <si>
    <t>%</t>
    <phoneticPr fontId="1" type="noConversion"/>
  </si>
  <si>
    <t>物調係數b加計=</t>
    <phoneticPr fontId="1" type="noConversion"/>
  </si>
  <si>
    <t>預估漲幅a=</t>
    <phoneticPr fontId="1" type="noConversion"/>
  </si>
  <si>
    <t>時間n=</t>
    <phoneticPr fontId="1" type="noConversion"/>
  </si>
  <si>
    <t>=</t>
    <phoneticPr fontId="1" type="noConversion"/>
  </si>
  <si>
    <t>×</t>
    <phoneticPr fontId="1" type="noConversion"/>
  </si>
  <si>
    <r>
      <t>單價×數量
(元/m</t>
    </r>
    <r>
      <rPr>
        <vertAlign val="superscript"/>
        <sz val="16"/>
        <rFont val="標楷體"/>
        <family val="4"/>
        <charset val="136"/>
      </rPr>
      <t>2</t>
    </r>
    <r>
      <rPr>
        <sz val="16"/>
        <rFont val="標楷體"/>
        <family val="4"/>
        <charset val="136"/>
      </rPr>
      <t>)×(m</t>
    </r>
    <r>
      <rPr>
        <vertAlign val="superscript"/>
        <sz val="16"/>
        <rFont val="標楷體"/>
        <family val="4"/>
        <charset val="136"/>
      </rPr>
      <t>2</t>
    </r>
    <r>
      <rPr>
        <sz val="16"/>
        <rFont val="標楷體"/>
        <family val="4"/>
        <charset val="136"/>
      </rPr>
      <t>)</t>
    </r>
    <phoneticPr fontId="1" type="noConversion"/>
  </si>
  <si>
    <r>
      <t>單價×數量
(元/m</t>
    </r>
    <r>
      <rPr>
        <vertAlign val="superscript"/>
        <sz val="16"/>
        <rFont val="標楷體"/>
        <family val="4"/>
        <charset val="136"/>
      </rPr>
      <t>3</t>
    </r>
    <r>
      <rPr>
        <sz val="16"/>
        <rFont val="標楷體"/>
        <family val="4"/>
        <charset val="136"/>
      </rPr>
      <t>)×(m</t>
    </r>
    <r>
      <rPr>
        <vertAlign val="superscript"/>
        <sz val="16"/>
        <rFont val="標楷體"/>
        <family val="4"/>
        <charset val="136"/>
      </rPr>
      <t>3</t>
    </r>
    <r>
      <rPr>
        <sz val="16"/>
        <rFont val="標楷體"/>
        <family val="4"/>
        <charset val="136"/>
      </rPr>
      <t>)</t>
    </r>
    <phoneticPr fontId="1" type="noConversion"/>
  </si>
  <si>
    <t>×</t>
    <phoneticPr fontId="1" type="noConversion"/>
  </si>
  <si>
    <t>+</t>
    <phoneticPr fontId="1" type="noConversion"/>
  </si>
  <si>
    <t>)×(</t>
    <phoneticPr fontId="1" type="noConversion"/>
  </si>
  <si>
    <t>+</t>
    <phoneticPr fontId="1" type="noConversion"/>
  </si>
  <si>
    <t>)</t>
    <phoneticPr fontId="1" type="noConversion"/>
  </si>
  <si>
    <t>銅</t>
    <phoneticPr fontId="1" type="noConversion"/>
  </si>
  <si>
    <t>級</t>
    <phoneticPr fontId="1" type="noConversion"/>
  </si>
  <si>
    <t>銀</t>
    <phoneticPr fontId="1" type="noConversion"/>
  </si>
  <si>
    <t>黃金</t>
    <phoneticPr fontId="1" type="noConversion"/>
  </si>
  <si>
    <t>鑽石</t>
    <phoneticPr fontId="1" type="noConversion"/>
  </si>
  <si>
    <t>地區係數加計=</t>
    <phoneticPr fontId="1" type="noConversion"/>
  </si>
  <si>
    <r>
      <t>綠建築</t>
    </r>
    <r>
      <rPr>
        <sz val="14"/>
        <rFont val="標楷體"/>
        <family val="4"/>
        <charset val="136"/>
      </rPr>
      <t xml:space="preserve">
</t>
    </r>
    <r>
      <rPr>
        <b/>
        <sz val="14"/>
        <color rgb="FFFF0000"/>
        <rFont val="標楷體"/>
        <family val="4"/>
        <charset val="136"/>
      </rPr>
      <t>(請於右方下拉式選單，選擇等級)</t>
    </r>
    <phoneticPr fontId="1" type="noConversion"/>
  </si>
  <si>
    <r>
      <t xml:space="preserve">智慧建築
</t>
    </r>
    <r>
      <rPr>
        <b/>
        <sz val="14"/>
        <color rgb="FFFF0000"/>
        <rFont val="標楷體"/>
        <family val="4"/>
        <charset val="136"/>
      </rPr>
      <t>(請於右方下拉式選單，選擇等級)</t>
    </r>
    <phoneticPr fontId="1" type="noConversion"/>
  </si>
  <si>
    <r>
      <t>地下室超建</t>
    </r>
    <r>
      <rPr>
        <b/>
        <sz val="14"/>
        <color rgb="FFFF0000"/>
        <rFont val="標楷體"/>
        <family val="4"/>
        <charset val="136"/>
      </rPr>
      <t>(請於右方下拉式選單，選擇樓層數)</t>
    </r>
    <phoneticPr fontId="1" type="noConversion"/>
  </si>
  <si>
    <t>公尺</t>
    <phoneticPr fontId="1" type="noConversion"/>
  </si>
  <si>
    <t>挑高樓層高度(標準層高度為3.6公尺)</t>
    <phoneticPr fontId="1" type="noConversion"/>
  </si>
  <si>
    <t>單位面積造價加計</t>
    <phoneticPr fontId="1" type="noConversion"/>
  </si>
  <si>
    <t xml:space="preserve">挑高空間加計費用=單位面積造價×挑高係數；挑高係數=[《實際樓層高度公尺–3.6》÷3.6]×0.25÷1.15。
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</si>
  <si>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</si>
  <si>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</si>
  <si>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</si>
  <si>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⑤</t>
    <phoneticPr fontId="1" type="noConversion"/>
  </si>
  <si>
    <t>(=單位面積造價加計</t>
    <phoneticPr fontId="1" type="noConversion"/>
  </si>
  <si>
    <r>
      <t>小計(</t>
    </r>
    <r>
      <rPr>
        <b/>
        <sz val="18"/>
        <color rgb="FF000000"/>
        <rFont val="Segoe UI Symbol"/>
        <family val="4"/>
      </rPr>
      <t>①</t>
    </r>
    <r>
      <rPr>
        <b/>
        <sz val="18"/>
        <color rgb="FF000000"/>
        <rFont val="標楷體"/>
        <family val="4"/>
        <charset val="136"/>
      </rPr>
      <t>至</t>
    </r>
    <r>
      <rPr>
        <b/>
        <sz val="18"/>
        <color rgb="FF000000"/>
        <rFont val="Segoe UI Symbol"/>
        <family val="4"/>
      </rPr>
      <t>⑤</t>
    </r>
    <r>
      <rPr>
        <b/>
        <sz val="18"/>
        <color rgb="FF000000"/>
        <rFont val="標楷體"/>
        <family val="4"/>
        <charset val="136"/>
      </rPr>
      <t>項)=</t>
    </r>
    <phoneticPr fontId="1" type="noConversion"/>
  </si>
  <si>
    <t>⑥</t>
    <phoneticPr fontId="1" type="noConversion"/>
  </si>
  <si>
    <t>⑦</t>
    <phoneticPr fontId="1" type="noConversion"/>
  </si>
  <si>
    <t>⑧</t>
    <phoneticPr fontId="1" type="noConversion"/>
  </si>
  <si>
    <t>⑨</t>
    <phoneticPr fontId="1" type="noConversion"/>
  </si>
  <si>
    <t>⑩</t>
    <phoneticPr fontId="1" type="noConversion"/>
  </si>
  <si>
    <t>⑪</t>
    <phoneticPr fontId="1" type="noConversion"/>
  </si>
  <si>
    <t>特殊空調設備費(一般空調設施以外，如資訊機房及檔案庫房恆溫恆濕、備援系統、多聯變頻系統等)</t>
    <phoneticPr fontId="1" type="noConversion"/>
  </si>
  <si>
    <t>建築能效評估</t>
    <phoneticPr fontId="1" type="noConversion"/>
  </si>
  <si>
    <t>㉑</t>
    <phoneticPr fontId="1" type="noConversion"/>
  </si>
  <si>
    <t>㉒</t>
    <phoneticPr fontId="1" type="noConversion"/>
  </si>
  <si>
    <r>
      <t>小計(</t>
    </r>
    <r>
      <rPr>
        <b/>
        <sz val="18"/>
        <color rgb="FF000000"/>
        <rFont val="Segoe UI Symbol"/>
        <family val="4"/>
      </rPr>
      <t>⑥</t>
    </r>
    <r>
      <rPr>
        <b/>
        <sz val="18"/>
        <color rgb="FF000000"/>
        <rFont val="標楷體"/>
        <family val="4"/>
        <charset val="136"/>
      </rPr>
      <t>至㉒項)=</t>
    </r>
    <phoneticPr fontId="1" type="noConversion"/>
  </si>
  <si>
    <t xml:space="preserve">④ </t>
    <phoneticPr fontId="1" type="noConversion"/>
  </si>
  <si>
    <r>
      <rPr>
        <sz val="14"/>
        <color rgb="FF000000"/>
        <rFont val="Segoe UI Symbol"/>
        <family val="4"/>
      </rPr>
      <t>⑫</t>
    </r>
    <phoneticPr fontId="1" type="noConversion"/>
  </si>
  <si>
    <r>
      <rPr>
        <sz val="14"/>
        <color rgb="FF000000"/>
        <rFont val="Segoe UI Symbol"/>
        <family val="4"/>
      </rPr>
      <t>⑬</t>
    </r>
    <phoneticPr fontId="1" type="noConversion"/>
  </si>
  <si>
    <r>
      <rPr>
        <sz val="14"/>
        <color rgb="FF000000"/>
        <rFont val="Segoe UI Symbol"/>
        <family val="4"/>
      </rPr>
      <t>⑭</t>
    </r>
    <phoneticPr fontId="1" type="noConversion"/>
  </si>
  <si>
    <r>
      <rPr>
        <sz val="14"/>
        <color rgb="FF000000"/>
        <rFont val="Segoe UI Symbol"/>
        <family val="4"/>
      </rPr>
      <t>⑮</t>
    </r>
    <phoneticPr fontId="1" type="noConversion"/>
  </si>
  <si>
    <r>
      <rPr>
        <sz val="14"/>
        <color rgb="FF000000"/>
        <rFont val="Segoe UI Symbol"/>
        <family val="4"/>
      </rPr>
      <t>⑯</t>
    </r>
    <phoneticPr fontId="1" type="noConversion"/>
  </si>
  <si>
    <r>
      <rPr>
        <sz val="14"/>
        <color rgb="FF000000"/>
        <rFont val="Segoe UI Symbol"/>
        <family val="4"/>
      </rPr>
      <t>⑰</t>
    </r>
    <phoneticPr fontId="1" type="noConversion"/>
  </si>
  <si>
    <r>
      <rPr>
        <sz val="14"/>
        <color rgb="FF000000"/>
        <rFont val="Segoe UI Symbol"/>
        <family val="4"/>
      </rPr>
      <t>⑱</t>
    </r>
    <phoneticPr fontId="1" type="noConversion"/>
  </si>
  <si>
    <r>
      <rPr>
        <sz val="14"/>
        <color rgb="FF000000"/>
        <rFont val="Segoe UI Symbol"/>
        <family val="4"/>
      </rPr>
      <t>⑲</t>
    </r>
    <phoneticPr fontId="1" type="noConversion"/>
  </si>
  <si>
    <r>
      <rPr>
        <sz val="14"/>
        <color rgb="FF000000"/>
        <rFont val="Segoe UI Symbol"/>
        <family val="4"/>
      </rPr>
      <t>⑳</t>
    </r>
    <phoneticPr fontId="1" type="noConversion"/>
  </si>
  <si>
    <t>樓層數1~5 層：地下層超過1層→第2層差額另計</t>
    <phoneticPr fontId="1" type="noConversion"/>
  </si>
  <si>
    <t>樓層數6~12層：地下層超過2層→第3層差額另計</t>
    <phoneticPr fontId="1" type="noConversion"/>
  </si>
  <si>
    <t>樓層數13 層以上：地下層超過3層→第4層差額另計</t>
    <phoneticPr fontId="1" type="noConversion"/>
  </si>
  <si>
    <t>耐震設計之用途係數自1.25 提高至1.5(加成上限6%)</t>
    <phoneticPr fontId="1" type="noConversion"/>
  </si>
  <si>
    <t>加計費用</t>
    <phoneticPr fontId="1" type="noConversion"/>
  </si>
  <si>
    <t>=</t>
    <phoneticPr fontId="1" type="noConversion"/>
  </si>
  <si>
    <t>3.2.3.工程預備費</t>
    <phoneticPr fontId="1" type="noConversion"/>
  </si>
  <si>
    <t>3.2.4.物價調整費</t>
    <phoneticPr fontId="1" type="noConversion"/>
  </si>
  <si>
    <t>挑高區域之樓地板面積加計挑高空間費用。</t>
    <phoneticPr fontId="1" type="noConversion"/>
  </si>
  <si>
    <t>3.工程經費(元)</t>
    <phoneticPr fontId="1" type="noConversion"/>
  </si>
  <si>
    <t>專案研析項目費用(元)</t>
    <phoneticPr fontId="1" type="noConversion"/>
  </si>
  <si>
    <t>物調係數b(%)</t>
    <phoneticPr fontId="1" type="noConversion"/>
  </si>
  <si>
    <r>
      <t>總樓地板需求面積(m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</si>
  <si>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r>
      <t>單位面積造價(元/m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</si>
  <si>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t>計畫成本</t>
    <phoneticPr fontId="1" type="noConversion"/>
  </si>
  <si>
    <t>式</t>
    <phoneticPr fontId="1" type="noConversion"/>
  </si>
  <si>
    <t>元</t>
    <phoneticPr fontId="1" type="noConversion"/>
  </si>
  <si>
    <t>3.2.1.直接工程成本</t>
    <phoneticPr fontId="1" type="noConversion"/>
  </si>
  <si>
    <t>1.規劃階段作業費用(含可行性評估及綜合規劃)</t>
    <phoneticPr fontId="1" type="noConversion"/>
  </si>
  <si>
    <t>2.用地取得及拆遷補償費</t>
    <phoneticPr fontId="1" type="noConversion"/>
  </si>
  <si>
    <t>3.2.1.1-B直接工程費(專案研析項目)</t>
    <phoneticPr fontId="1" type="noConversion"/>
  </si>
  <si>
    <t>3.4.施工期間利息</t>
    <phoneticPr fontId="1" type="noConversion"/>
  </si>
  <si>
    <t>4.利息</t>
    <phoneticPr fontId="1" type="noConversion"/>
  </si>
  <si>
    <t>5.營運及維修成本</t>
    <phoneticPr fontId="1" type="noConversion"/>
  </si>
  <si>
    <r>
      <t>3.2.1.1-C直接工程費(地區係數)</t>
    </r>
    <r>
      <rPr>
        <b/>
        <sz val="18"/>
        <color rgb="FFFF0000"/>
        <rFont val="標楷體"/>
        <family val="4"/>
        <charset val="136"/>
      </rPr>
      <t>(請於下方下拉式選單，選擇地區)</t>
    </r>
    <phoneticPr fontId="1" type="noConversion"/>
  </si>
  <si>
    <t>每M2按1萬元編列預算</t>
    <phoneticPr fontId="1" type="noConversion"/>
  </si>
  <si>
    <t>特殊外牆或構造工程</t>
  </si>
  <si>
    <t>非採用一般外飾之特殊外牆或構造</t>
    <phoneticPr fontId="1" type="noConversion"/>
  </si>
  <si>
    <t>工程預備費比率加計=</t>
  </si>
  <si>
    <t>①本島平地原住民地區(地區加成上限 10%)</t>
    <phoneticPr fontId="1" type="noConversion"/>
  </si>
  <si>
    <t>②本島山地原住民地區(地區加成上限 12%)</t>
    <phoneticPr fontId="1" type="noConversion"/>
  </si>
  <si>
    <t>③離島地區(地區加成上限 30%)</t>
    <phoneticPr fontId="1" type="noConversion"/>
  </si>
  <si>
    <t>④特殊需求，機關敘明理由提供佐證資料填列(如離島中離島地區、偏遠地區···)</t>
    <phoneticPr fontId="1" type="noConversion"/>
  </si>
  <si>
    <t xml:space="preserve">不再適用估編手冊建築篇 109 年 3月修正版， 表 18-2之參考比率 </t>
    <phoneticPr fontId="1" type="noConversion"/>
  </si>
  <si>
    <t>附表4-1一般房屋建築計畫成本概算表</t>
    <phoneticPr fontId="1" type="noConversion"/>
  </si>
  <si>
    <t>相關法定審議要求(如出流管制計畫審議、水土保持計畫審議、都市設計審議、交通影響評估、文資審議等)</t>
    <phoneticPr fontId="1" type="noConversion"/>
  </si>
  <si>
    <t>依據附件第三點(十)，個案工程若有此項目，機關得外加增列</t>
    <phoneticPr fontId="1" type="noConversion"/>
  </si>
  <si>
    <t>依據附件第三點(七)</t>
    <phoneticPr fontId="1" type="noConversion"/>
  </si>
  <si>
    <t>依據附件第三點(六)及(九)</t>
    <phoneticPr fontId="1" type="noConversion"/>
  </si>
  <si>
    <r>
      <t>ｂ=(1+ａ)</t>
    </r>
    <r>
      <rPr>
        <vertAlign val="superscript"/>
        <sz val="14"/>
        <rFont val="標楷體"/>
        <family val="4"/>
        <charset val="136"/>
      </rPr>
      <t>ｎ-1</t>
    </r>
    <r>
      <rPr>
        <sz val="14"/>
        <rFont val="標楷體"/>
        <family val="4"/>
        <charset val="136"/>
      </rPr>
      <t>。
ｎ：計畫時間長度。
ｂ：物價調整年增率係數。
ａ：預估物價指數每年上漲幅度。</t>
    </r>
    <phoneticPr fontId="1" type="noConversion"/>
  </si>
  <si>
    <t>=(</t>
    <phoneticPr fontId="1" type="noConversion"/>
  </si>
  <si>
    <t>)</t>
    <phoneticPr fontId="1" type="noConversion"/>
  </si>
  <si>
    <t>×</t>
  </si>
  <si>
    <t>(</t>
    <phoneticPr fontId="1" type="noConversion"/>
  </si>
  <si>
    <t>+</t>
    <phoneticPr fontId="1" type="noConversion"/>
  </si>
  <si>
    <t>黃金</t>
  </si>
  <si>
    <t>銀</t>
  </si>
  <si>
    <t>3.3.其他費用</t>
    <phoneticPr fontId="1" type="noConversion"/>
  </si>
  <si>
    <t>加計間接工程成本(×1.15)</t>
    <phoneticPr fontId="1" type="noConversion"/>
  </si>
  <si>
    <t>=</t>
    <phoneticPr fontId="1" type="noConversion"/>
  </si>
  <si>
    <t>(工程預備費不計間接工程成本，需除以1.15)</t>
    <phoneticPr fontId="1" type="noConversion"/>
  </si>
  <si>
    <t>工程預備費比率(÷1.15)</t>
    <phoneticPr fontId="1" type="noConversion"/>
  </si>
  <si>
    <t>元</t>
    <phoneticPr fontId="1" type="noConversion"/>
  </si>
  <si>
    <t>%</t>
    <phoneticPr fontId="1" type="noConversion"/>
  </si>
  <si>
    <r>
      <t>1.本電子試算表使用前，須先填寫本表中「總樓地板需求面積(m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)」及「單位面積造價(元/m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」)。
2.本表僅適用115年度(含)以後之編列基準。</t>
    </r>
    <phoneticPr fontId="1" type="noConversion"/>
  </si>
  <si>
    <t>工程預備費係數(%)</t>
    <phoneticPr fontId="1" type="noConversion"/>
  </si>
  <si>
    <t>小計(工程預備費係數)=</t>
    <phoneticPr fontId="1" type="noConversion"/>
  </si>
  <si>
    <t>樓層數6~12層：地下層超過2層→第3層差額另計</t>
  </si>
  <si>
    <t>①本島平地原住民地區(地區加成上限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</si>
</sst>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#,##0_ ;[Red]\-#,##0\ "/>
    <numFmt numFmtId="177" formatCode="0_ ;[Red]\-0\ "/>
    <numFmt numFmtId="178" formatCode="_-* #,##0_-;\-* #,##0_-;_-* &quot;-&quot;??_-;_-@_-"/>
    <numFmt numFmtId="179" formatCode="0.00_ "/>
    <numFmt numFmtId="180" formatCode="#,##0.00_ ;[Red]\-#,##0.00\ "/>
    <numFmt numFmtId="181" formatCode="#,##0.000_ ;[Red]\-#,##0.000\ "/>
    <numFmt numFmtId="182" formatCode="0.0_ "/>
    <numFmt numFmtId="183" formatCode="0.0%"/>
    <numFmt numFmtId="184" formatCode="0.0_);[Red]\(0.0\)"/>
    <numFmt numFmtId="185" formatCode="0_ "/>
  </numFmts>
  <fonts count="3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u/>
      <sz val="14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8"/>
      <name val="標楷體"/>
      <family val="4"/>
      <charset val="136"/>
    </font>
    <font>
      <sz val="14"/>
      <color rgb="FFFF0000"/>
      <name val="標楷體"/>
      <family val="4"/>
      <charset val="136"/>
    </font>
    <font>
      <vertAlign val="superscript"/>
      <sz val="16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vertAlign val="superscript"/>
      <sz val="18"/>
      <color rgb="FFFF0000"/>
      <name val="標楷體"/>
      <family val="4"/>
      <charset val="136"/>
    </font>
    <font>
      <sz val="14"/>
      <color rgb="FFFF0000"/>
      <name val="新細明體"/>
      <family val="2"/>
      <charset val="136"/>
      <scheme val="minor"/>
    </font>
    <font>
      <sz val="14"/>
      <color rgb="FF000000"/>
      <name val="Segoe UI Symbol"/>
      <family val="4"/>
    </font>
    <font>
      <b/>
      <sz val="18"/>
      <color rgb="FF000000"/>
      <name val="Segoe UI Symbol"/>
      <family val="4"/>
    </font>
    <font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vertAlign val="superscript"/>
      <sz val="14"/>
      <color rgb="FFFF0000"/>
      <name val="標楷體"/>
      <family val="4"/>
      <charset val="136"/>
    </font>
    <font>
      <sz val="16"/>
      <name val="新細明體"/>
      <family val="2"/>
      <charset val="136"/>
      <scheme val="minor"/>
    </font>
    <font>
      <vertAlign val="superscript"/>
      <sz val="14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12" fillId="3" borderId="12" xfId="0" quotePrefix="1" applyNumberFormat="1" applyFont="1" applyFill="1" applyBorder="1" applyAlignment="1">
      <alignment horizontal="center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8" fillId="0" borderId="0" xfId="0" applyFont="1" applyProtection="1">
      <alignment vertical="center"/>
      <protection locked="0"/>
    </xf>
    <xf numFmtId="176" fontId="12" fillId="3" borderId="2" xfId="0" quotePrefix="1" applyNumberFormat="1" applyFont="1" applyFill="1" applyBorder="1" applyAlignment="1">
      <alignment horizontal="center" vertical="center" wrapText="1"/>
    </xf>
    <xf numFmtId="179" fontId="12" fillId="3" borderId="12" xfId="0" applyNumberFormat="1" applyFont="1" applyFill="1" applyBorder="1" applyAlignment="1">
      <alignment horizontal="center" vertical="center" wrapText="1"/>
    </xf>
    <xf numFmtId="176" fontId="1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6" fillId="4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Protection="1">
      <alignment vertical="center"/>
      <protection locked="0" hidden="1"/>
    </xf>
    <xf numFmtId="177" fontId="4" fillId="0" borderId="0" xfId="0" applyNumberFormat="1" applyFont="1" applyProtection="1">
      <alignment vertical="center"/>
      <protection locked="0" hidden="1"/>
    </xf>
    <xf numFmtId="176" fontId="18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18" fillId="0" borderId="0" xfId="0" applyFont="1" applyProtection="1">
      <alignment vertical="center"/>
      <protection locked="0" hidden="1"/>
    </xf>
    <xf numFmtId="177" fontId="18" fillId="0" borderId="0" xfId="0" applyNumberFormat="1" applyFo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10" fillId="0" borderId="0" xfId="0" applyFont="1" applyProtection="1">
      <alignment vertical="center"/>
      <protection locked="0" hidden="1"/>
    </xf>
    <xf numFmtId="177" fontId="10" fillId="0" borderId="0" xfId="0" applyNumberFormat="1" applyFont="1" applyProtection="1">
      <alignment vertical="center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Protection="1">
      <alignment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0" xfId="0" applyFont="1" applyProtection="1">
      <alignment vertical="center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183" fontId="16" fillId="3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76" fontId="12" fillId="3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12" fillId="3" borderId="0" xfId="0" applyNumberFormat="1" applyFont="1" applyFill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178" fontId="12" fillId="3" borderId="12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>
      <alignment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176" fontId="12" fillId="7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 wrapText="1"/>
    </xf>
    <xf numFmtId="0" fontId="24" fillId="3" borderId="12" xfId="0" applyFont="1" applyFill="1" applyBorder="1" applyAlignment="1">
      <alignment vertical="center" wrapText="1"/>
    </xf>
    <xf numFmtId="176" fontId="16" fillId="3" borderId="2" xfId="0" quotePrefix="1" applyNumberFormat="1" applyFont="1" applyFill="1" applyBorder="1" applyAlignment="1">
      <alignment horizontal="center" vertical="center" wrapText="1"/>
    </xf>
    <xf numFmtId="176" fontId="16" fillId="3" borderId="12" xfId="0" quotePrefix="1" applyNumberFormat="1" applyFont="1" applyFill="1" applyBorder="1" applyAlignment="1">
      <alignment horizontal="center" vertical="center" wrapText="1"/>
    </xf>
    <xf numFmtId="179" fontId="16" fillId="3" borderId="12" xfId="0" applyNumberFormat="1" applyFont="1" applyFill="1" applyBorder="1" applyAlignment="1">
      <alignment horizontal="center" vertical="center" wrapText="1"/>
    </xf>
    <xf numFmtId="176" fontId="16" fillId="3" borderId="12" xfId="0" applyNumberFormat="1" applyFont="1" applyFill="1" applyBorder="1" applyAlignment="1">
      <alignment horizontal="center" vertical="center" wrapText="1"/>
    </xf>
    <xf numFmtId="176" fontId="16" fillId="3" borderId="12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 applyProtection="1">
      <alignment horizontal="center" vertical="center" wrapText="1"/>
      <protection locked="0"/>
    </xf>
    <xf numFmtId="176" fontId="16" fillId="3" borderId="3" xfId="0" applyNumberFormat="1" applyFont="1" applyFill="1" applyBorder="1" applyAlignment="1">
      <alignment horizontal="center" vertical="center"/>
    </xf>
    <xf numFmtId="176" fontId="16" fillId="3" borderId="0" xfId="0" applyNumberFormat="1" applyFont="1" applyFill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vertical="center" wrapText="1"/>
      <protection locked="0"/>
    </xf>
    <xf numFmtId="176" fontId="21" fillId="0" borderId="0" xfId="0" applyNumberFormat="1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vertical="center" wrapText="1"/>
      <protection locked="0" hidden="1"/>
    </xf>
    <xf numFmtId="177" fontId="21" fillId="0" borderId="0" xfId="0" applyNumberFormat="1" applyFont="1" applyAlignment="1" applyProtection="1">
      <alignment vertical="center" wrapText="1"/>
      <protection locked="0" hidden="1"/>
    </xf>
    <xf numFmtId="176" fontId="16" fillId="3" borderId="12" xfId="0" applyNumberFormat="1" applyFont="1" applyFill="1" applyBorder="1" applyAlignment="1">
      <alignment vertical="center" wrapText="1"/>
    </xf>
    <xf numFmtId="176" fontId="25" fillId="3" borderId="7" xfId="0" applyNumberFormat="1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horizontal="center" vertical="center" wrapText="1"/>
    </xf>
    <xf numFmtId="176" fontId="12" fillId="3" borderId="12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right" vertical="center"/>
      <protection locked="0"/>
    </xf>
    <xf numFmtId="0" fontId="16" fillId="4" borderId="8" xfId="0" applyFont="1" applyFill="1" applyBorder="1" applyAlignment="1">
      <alignment horizontal="center" vertical="center"/>
    </xf>
    <xf numFmtId="182" fontId="16" fillId="4" borderId="1" xfId="0" applyNumberFormat="1" applyFont="1" applyFill="1" applyBorder="1" applyAlignment="1">
      <alignment vertical="center" wrapText="1"/>
    </xf>
    <xf numFmtId="181" fontId="24" fillId="6" borderId="10" xfId="0" applyNumberFormat="1" applyFont="1" applyFill="1" applyBorder="1" applyAlignment="1">
      <alignment horizontal="center" vertical="center" wrapText="1"/>
    </xf>
    <xf numFmtId="185" fontId="12" fillId="3" borderId="12" xfId="1" applyNumberFormat="1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179" fontId="16" fillId="2" borderId="0" xfId="0" applyNumberFormat="1" applyFont="1" applyFill="1" applyAlignment="1" applyProtection="1">
      <alignment horizontal="right" vertical="center"/>
      <protection locked="0"/>
    </xf>
    <xf numFmtId="181" fontId="24" fillId="6" borderId="7" xfId="0" applyNumberFormat="1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center" vertical="center" wrapText="1"/>
    </xf>
    <xf numFmtId="10" fontId="16" fillId="3" borderId="12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176" fontId="27" fillId="10" borderId="2" xfId="0" applyNumberFormat="1" applyFont="1" applyFill="1" applyBorder="1" applyAlignment="1" applyProtection="1">
      <alignment horizontal="center" vertical="center" wrapText="1"/>
      <protection locked="0"/>
    </xf>
    <xf numFmtId="176" fontId="27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>
      <alignment horizontal="left" vertical="center" wrapText="1"/>
    </xf>
    <xf numFmtId="0" fontId="24" fillId="9" borderId="12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7" xfId="0" applyFont="1" applyFill="1" applyBorder="1" applyAlignment="1">
      <alignment horizontal="left"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21" fillId="9" borderId="9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21" fillId="9" borderId="13" xfId="0" applyFont="1" applyFill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1" fillId="9" borderId="14" xfId="0" applyFont="1" applyFill="1" applyBorder="1" applyAlignment="1">
      <alignment horizontal="left" vertical="center" wrapText="1"/>
    </xf>
    <xf numFmtId="179" fontId="16" fillId="2" borderId="0" xfId="0" applyNumberFormat="1" applyFont="1" applyFill="1" applyAlignment="1" applyProtection="1">
      <alignment horizontal="right" vertical="center" wrapText="1"/>
      <protection locked="0"/>
    </xf>
    <xf numFmtId="179" fontId="16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76" fontId="12" fillId="7" borderId="17" xfId="0" applyNumberFormat="1" applyFont="1" applyFill="1" applyBorder="1" applyAlignment="1" applyProtection="1">
      <alignment horizontal="center" vertical="center"/>
      <protection locked="0"/>
    </xf>
    <xf numFmtId="176" fontId="12" fillId="7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/>
    </xf>
    <xf numFmtId="176" fontId="15" fillId="8" borderId="9" xfId="0" applyNumberFormat="1" applyFont="1" applyFill="1" applyBorder="1" applyAlignment="1">
      <alignment horizontal="center" vertical="center"/>
    </xf>
    <xf numFmtId="176" fontId="15" fillId="8" borderId="10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176" fontId="33" fillId="3" borderId="2" xfId="0" applyNumberFormat="1" applyFont="1" applyFill="1" applyBorder="1" applyAlignment="1">
      <alignment horizontal="center" vertical="center" wrapText="1"/>
    </xf>
    <xf numFmtId="176" fontId="33" fillId="3" borderId="12" xfId="0" applyNumberFormat="1" applyFont="1" applyFill="1" applyBorder="1" applyAlignment="1">
      <alignment horizontal="center" vertical="center" wrapText="1"/>
    </xf>
    <xf numFmtId="179" fontId="16" fillId="2" borderId="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7" xfId="0" applyNumberFormat="1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9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 wrapText="1"/>
    </xf>
    <xf numFmtId="178" fontId="24" fillId="3" borderId="12" xfId="0" applyNumberFormat="1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center" vertical="center" wrapText="1"/>
    </xf>
    <xf numFmtId="176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23" fillId="6" borderId="2" xfId="0" applyFont="1" applyFill="1" applyBorder="1" applyAlignment="1">
      <alignment horizontal="right" vertical="center" wrapText="1"/>
    </xf>
    <xf numFmtId="0" fontId="23" fillId="6" borderId="12" xfId="0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horizontal="right" vertical="center" wrapText="1"/>
    </xf>
    <xf numFmtId="0" fontId="23" fillId="6" borderId="6" xfId="0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0" fontId="23" fillId="6" borderId="8" xfId="0" applyFont="1" applyFill="1" applyBorder="1" applyAlignment="1">
      <alignment horizontal="right" vertical="center" wrapText="1"/>
    </xf>
    <xf numFmtId="0" fontId="23" fillId="6" borderId="9" xfId="0" applyFont="1" applyFill="1" applyBorder="1" applyAlignment="1">
      <alignment horizontal="right" vertical="center" wrapText="1"/>
    </xf>
    <xf numFmtId="0" fontId="23" fillId="6" borderId="10" xfId="0" applyFont="1" applyFill="1" applyBorder="1" applyAlignment="1">
      <alignment horizontal="right" vertical="center" wrapText="1"/>
    </xf>
    <xf numFmtId="0" fontId="23" fillId="6" borderId="11" xfId="0" applyFont="1" applyFill="1" applyBorder="1" applyAlignment="1">
      <alignment horizontal="right" vertical="center" wrapText="1"/>
    </xf>
    <xf numFmtId="176" fontId="16" fillId="0" borderId="0" xfId="0" applyNumberFormat="1" applyFont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176" fontId="16" fillId="0" borderId="8" xfId="0" applyNumberFormat="1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 wrapText="1"/>
    </xf>
    <xf numFmtId="181" fontId="24" fillId="6" borderId="10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11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21" fillId="0" borderId="15" xfId="0" applyFont="1" applyBorder="1" applyAlignment="1">
      <alignment horizontal="left" vertical="center" wrapText="1"/>
    </xf>
    <xf numFmtId="176" fontId="2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176" fontId="32" fillId="0" borderId="1" xfId="0" applyNumberFormat="1" applyFont="1" applyBorder="1" applyAlignment="1" applyProtection="1">
      <alignment horizontal="center" vertical="center"/>
      <protection locked="0" hidden="1"/>
    </xf>
    <xf numFmtId="180" fontId="5" fillId="0" borderId="1" xfId="0" applyNumberFormat="1" applyFont="1" applyBorder="1" applyAlignment="1" applyProtection="1">
      <alignment horizontal="center"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24" fillId="6" borderId="12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21" fillId="4" borderId="6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10" xfId="0" applyFont="1" applyFill="1" applyBorder="1" applyAlignment="1">
      <alignment horizontal="left" vertical="center" wrapText="1"/>
    </xf>
    <xf numFmtId="0" fontId="24" fillId="6" borderId="11" xfId="0" applyFont="1" applyFill="1" applyBorder="1" applyAlignment="1">
      <alignment horizontal="left" vertical="center" wrapText="1"/>
    </xf>
    <xf numFmtId="0" fontId="35" fillId="0" borderId="7" xfId="0" applyFont="1" applyBorder="1">
      <alignment vertical="center"/>
    </xf>
    <xf numFmtId="0" fontId="35" fillId="0" borderId="8" xfId="0" applyFont="1" applyBorder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left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4" fillId="4" borderId="8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176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176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76" fontId="16" fillId="0" borderId="1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4" fontId="24" fillId="6" borderId="2" xfId="0" applyNumberFormat="1" applyFont="1" applyFill="1" applyBorder="1" applyAlignment="1">
      <alignment horizontal="right" vertical="center" wrapText="1"/>
    </xf>
    <xf numFmtId="184" fontId="24" fillId="6" borderId="12" xfId="0" applyNumberFormat="1" applyFont="1" applyFill="1" applyBorder="1" applyAlignment="1">
      <alignment horizontal="right" vertical="center" wrapText="1"/>
    </xf>
    <xf numFmtId="181" fontId="24" fillId="6" borderId="12" xfId="0" applyNumberFormat="1" applyFont="1" applyFill="1" applyBorder="1" applyAlignment="1">
      <alignment horizontal="right" vertical="center" wrapText="1"/>
    </xf>
    <xf numFmtId="0" fontId="16" fillId="4" borderId="7" xfId="0" applyFont="1" applyFill="1" applyBorder="1" applyAlignment="1">
      <alignment horizontal="right" vertical="center"/>
    </xf>
    <xf numFmtId="176" fontId="24" fillId="6" borderId="6" xfId="0" applyNumberFormat="1" applyFont="1" applyFill="1" applyBorder="1" applyAlignment="1">
      <alignment horizontal="right" vertical="center" wrapText="1"/>
    </xf>
    <xf numFmtId="176" fontId="24" fillId="6" borderId="7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/>
    </xf>
    <xf numFmtId="0" fontId="16" fillId="4" borderId="12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 wrapText="1"/>
    </xf>
    <xf numFmtId="0" fontId="16" fillId="4" borderId="12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76" fontId="16" fillId="3" borderId="12" xfId="0" applyNumberFormat="1" applyFont="1" applyFill="1" applyBorder="1" applyAlignment="1">
      <alignment horizontal="center" vertical="center" wrapText="1"/>
    </xf>
    <xf numFmtId="10" fontId="12" fillId="3" borderId="12" xfId="0" applyNumberFormat="1" applyFont="1" applyFill="1" applyBorder="1" applyAlignment="1">
      <alignment horizontal="center" vertical="center"/>
    </xf>
    <xf numFmtId="0" fontId="24" fillId="6" borderId="9" xfId="0" quotePrefix="1" applyFont="1" applyFill="1" applyBorder="1" applyAlignment="1">
      <alignment horizontal="center" vertical="center" wrapText="1"/>
    </xf>
    <xf numFmtId="0" fontId="24" fillId="6" borderId="10" xfId="0" quotePrefix="1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184" fontId="24" fillId="6" borderId="9" xfId="0" applyNumberFormat="1" applyFont="1" applyFill="1" applyBorder="1" applyAlignment="1">
      <alignment horizontal="center" vertical="center" wrapText="1"/>
    </xf>
    <xf numFmtId="184" fontId="24" fillId="6" borderId="10" xfId="0" applyNumberFormat="1" applyFont="1" applyFill="1" applyBorder="1" applyAlignment="1">
      <alignment horizontal="center" vertical="center" wrapText="1"/>
    </xf>
    <xf numFmtId="184" fontId="24" fillId="6" borderId="11" xfId="0" applyNumberFormat="1" applyFont="1" applyFill="1" applyBorder="1" applyAlignment="1">
      <alignment horizontal="center" vertical="center" wrapText="1"/>
    </xf>
    <xf numFmtId="184" fontId="24" fillId="6" borderId="6" xfId="0" applyNumberFormat="1" applyFont="1" applyFill="1" applyBorder="1" applyAlignment="1">
      <alignment horizontal="center" vertical="center" wrapText="1"/>
    </xf>
    <xf numFmtId="184" fontId="24" fillId="6" borderId="7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55"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14" noThreeD="1"/>
</file>

<file path=xl/ctrlProps/ctrlProp10.xml><?xml version="1.0" encoding="utf-8"?>
<formControlPr xmlns="http://schemas.microsoft.com/office/spreadsheetml/2009/9/main" objectType="CheckBox" fmlaLink="$AU$34" noThreeD="1"/>
</file>

<file path=xl/ctrlProps/ctrlProp11.xml><?xml version="1.0" encoding="utf-8"?>
<formControlPr xmlns="http://schemas.microsoft.com/office/spreadsheetml/2009/9/main" objectType="CheckBox" fmlaLink="$AU$36" noThreeD="1"/>
</file>

<file path=xl/ctrlProps/ctrlProp12.xml><?xml version="1.0" encoding="utf-8"?>
<formControlPr xmlns="http://schemas.microsoft.com/office/spreadsheetml/2009/9/main" objectType="CheckBox" fmlaLink="$AU$38" noThreeD="1"/>
</file>

<file path=xl/ctrlProps/ctrlProp13.xml><?xml version="1.0" encoding="utf-8"?>
<formControlPr xmlns="http://schemas.microsoft.com/office/spreadsheetml/2009/9/main" objectType="CheckBox" fmlaLink="$AU$40" noThreeD="1"/>
</file>

<file path=xl/ctrlProps/ctrlProp14.xml><?xml version="1.0" encoding="utf-8"?>
<formControlPr xmlns="http://schemas.microsoft.com/office/spreadsheetml/2009/9/main" objectType="CheckBox" fmlaLink="$AU$42" noThreeD="1"/>
</file>

<file path=xl/ctrlProps/ctrlProp15.xml><?xml version="1.0" encoding="utf-8"?>
<formControlPr xmlns="http://schemas.microsoft.com/office/spreadsheetml/2009/9/main" objectType="CheckBox" fmlaLink="$AU$44" noThreeD="1"/>
</file>

<file path=xl/ctrlProps/ctrlProp16.xml><?xml version="1.0" encoding="utf-8"?>
<formControlPr xmlns="http://schemas.microsoft.com/office/spreadsheetml/2009/9/main" objectType="CheckBox" fmlaLink="$AU$46" noThreeD="1"/>
</file>

<file path=xl/ctrlProps/ctrlProp17.xml><?xml version="1.0" encoding="utf-8"?>
<formControlPr xmlns="http://schemas.microsoft.com/office/spreadsheetml/2009/9/main" objectType="CheckBox" fmlaLink="$AU$50" noThreeD="1"/>
</file>

<file path=xl/ctrlProps/ctrlProp18.xml><?xml version="1.0" encoding="utf-8"?>
<formControlPr xmlns="http://schemas.microsoft.com/office/spreadsheetml/2009/9/main" objectType="CheckBox" fmlaLink="$AU$52" noThreeD="1"/>
</file>

<file path=xl/ctrlProps/ctrlProp19.xml><?xml version="1.0" encoding="utf-8"?>
<formControlPr xmlns="http://schemas.microsoft.com/office/spreadsheetml/2009/9/main" objectType="CheckBox" fmlaLink="$AU$58" noThreeD="1"/>
</file>

<file path=xl/ctrlProps/ctrlProp2.xml><?xml version="1.0" encoding="utf-8"?>
<formControlPr xmlns="http://schemas.microsoft.com/office/spreadsheetml/2009/9/main" objectType="CheckBox" fmlaLink="$AU$14" noThreeD="1"/>
</file>

<file path=xl/ctrlProps/ctrlProp20.xml><?xml version="1.0" encoding="utf-8"?>
<formControlPr xmlns="http://schemas.microsoft.com/office/spreadsheetml/2009/9/main" objectType="CheckBox" fmlaLink="$AU$60" noThreeD="1"/>
</file>

<file path=xl/ctrlProps/ctrlProp21.xml><?xml version="1.0" encoding="utf-8"?>
<formControlPr xmlns="http://schemas.microsoft.com/office/spreadsheetml/2009/9/main" objectType="CheckBox" fmlaLink="$AU$24" noThreeD="1"/>
</file>

<file path=xl/ctrlProps/ctrlProp22.xml><?xml version="1.0" encoding="utf-8"?>
<formControlPr xmlns="http://schemas.microsoft.com/office/spreadsheetml/2009/9/main" objectType="CheckBox" fmlaLink="$AU$48" noThreeD="1"/>
</file>

<file path=xl/ctrlProps/ctrlProp23.xml><?xml version="1.0" encoding="utf-8"?>
<formControlPr xmlns="http://schemas.microsoft.com/office/spreadsheetml/2009/9/main" objectType="CheckBox" fmlaLink="$AU$54" noThreeD="1"/>
</file>

<file path=xl/ctrlProps/ctrlProp24.xml><?xml version="1.0" encoding="utf-8"?>
<formControlPr xmlns="http://schemas.microsoft.com/office/spreadsheetml/2009/9/main" objectType="CheckBox" fmlaLink="$AU$56" noThreeD="1"/>
</file>

<file path=xl/ctrlProps/ctrlProp3.xml><?xml version="1.0" encoding="utf-8"?>
<formControlPr xmlns="http://schemas.microsoft.com/office/spreadsheetml/2009/9/main" objectType="CheckBox" fmlaLink="$AV$16" noThreeD="1"/>
</file>

<file path=xl/ctrlProps/ctrlProp4.xml><?xml version="1.0" encoding="utf-8"?>
<formControlPr xmlns="http://schemas.microsoft.com/office/spreadsheetml/2009/9/main" objectType="CheckBox" fmlaLink="$AU$18" noThreeD="1"/>
</file>

<file path=xl/ctrlProps/ctrlProp5.xml><?xml version="1.0" encoding="utf-8"?>
<formControlPr xmlns="http://schemas.microsoft.com/office/spreadsheetml/2009/9/main" objectType="CheckBox" fmlaLink="$AU$20" noThreeD="1"/>
</file>

<file path=xl/ctrlProps/ctrlProp6.xml><?xml version="1.0" encoding="utf-8"?>
<formControlPr xmlns="http://schemas.microsoft.com/office/spreadsheetml/2009/9/main" objectType="CheckBox" fmlaLink="$AU$22" noThreeD="1"/>
</file>

<file path=xl/ctrlProps/ctrlProp7.xml><?xml version="1.0" encoding="utf-8"?>
<formControlPr xmlns="http://schemas.microsoft.com/office/spreadsheetml/2009/9/main" objectType="CheckBox" fmlaLink="$AU$28" noThreeD="1"/>
</file>

<file path=xl/ctrlProps/ctrlProp8.xml><?xml version="1.0" encoding="utf-8"?>
<formControlPr xmlns="http://schemas.microsoft.com/office/spreadsheetml/2009/9/main" objectType="CheckBox" fmlaLink="$AU$30" noThreeD="1"/>
</file>

<file path=xl/ctrlProps/ctrlProp9.xml><?xml version="1.0" encoding="utf-8"?>
<formControlPr xmlns="http://schemas.microsoft.com/office/spreadsheetml/2009/9/main" objectType="CheckBox" fmlaLink="$AU$32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14</xdr:row>
          <xdr:rowOff>19050</xdr:rowOff>
        </xdr:from>
        <xdr:to>
          <xdr:col>4</xdr:col>
          <xdr:colOff>428625</xdr:colOff>
          <xdr:row>14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14</xdr:row>
          <xdr:rowOff>314325</xdr:rowOff>
        </xdr:from>
        <xdr:to>
          <xdr:col>2</xdr:col>
          <xdr:colOff>342900</xdr:colOff>
          <xdr:row>15</xdr:row>
          <xdr:rowOff>85725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19050</xdr:rowOff>
        </xdr:from>
        <xdr:to>
          <xdr:col>4</xdr:col>
          <xdr:colOff>428625</xdr:colOff>
          <xdr:row>16</xdr:row>
          <xdr:rowOff>180975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17</xdr:row>
          <xdr:rowOff>276225</xdr:rowOff>
        </xdr:from>
        <xdr:to>
          <xdr:col>2</xdr:col>
          <xdr:colOff>342900</xdr:colOff>
          <xdr:row>18</xdr:row>
          <xdr:rowOff>95250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19</xdr:row>
          <xdr:rowOff>276225</xdr:rowOff>
        </xdr:from>
        <xdr:to>
          <xdr:col>2</xdr:col>
          <xdr:colOff>342900</xdr:colOff>
          <xdr:row>20</xdr:row>
          <xdr:rowOff>85725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21</xdr:row>
          <xdr:rowOff>209550</xdr:rowOff>
        </xdr:from>
        <xdr:to>
          <xdr:col>2</xdr:col>
          <xdr:colOff>342900</xdr:colOff>
          <xdr:row>22</xdr:row>
          <xdr:rowOff>57150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27</xdr:row>
          <xdr:rowOff>742950</xdr:rowOff>
        </xdr:from>
        <xdr:to>
          <xdr:col>2</xdr:col>
          <xdr:colOff>342900</xdr:colOff>
          <xdr:row>28</xdr:row>
          <xdr:rowOff>38100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30</xdr:row>
          <xdr:rowOff>9525</xdr:rowOff>
        </xdr:from>
        <xdr:to>
          <xdr:col>2</xdr:col>
          <xdr:colOff>342900</xdr:colOff>
          <xdr:row>30</xdr:row>
          <xdr:rowOff>171450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31</xdr:row>
          <xdr:rowOff>171450</xdr:rowOff>
        </xdr:from>
        <xdr:to>
          <xdr:col>2</xdr:col>
          <xdr:colOff>342900</xdr:colOff>
          <xdr:row>32</xdr:row>
          <xdr:rowOff>133350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33</xdr:row>
          <xdr:rowOff>180975</xdr:rowOff>
        </xdr:from>
        <xdr:to>
          <xdr:col>2</xdr:col>
          <xdr:colOff>342900</xdr:colOff>
          <xdr:row>34</xdr:row>
          <xdr:rowOff>133350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180975</xdr:rowOff>
        </xdr:from>
        <xdr:to>
          <xdr:col>2</xdr:col>
          <xdr:colOff>342900</xdr:colOff>
          <xdr:row>36</xdr:row>
          <xdr:rowOff>133350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180975</xdr:rowOff>
        </xdr:from>
        <xdr:to>
          <xdr:col>2</xdr:col>
          <xdr:colOff>342900</xdr:colOff>
          <xdr:row>38</xdr:row>
          <xdr:rowOff>133350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39</xdr:row>
          <xdr:rowOff>276225</xdr:rowOff>
        </xdr:from>
        <xdr:to>
          <xdr:col>2</xdr:col>
          <xdr:colOff>342900</xdr:colOff>
          <xdr:row>40</xdr:row>
          <xdr:rowOff>85725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419100</xdr:rowOff>
        </xdr:from>
        <xdr:to>
          <xdr:col>2</xdr:col>
          <xdr:colOff>333375</xdr:colOff>
          <xdr:row>42</xdr:row>
          <xdr:rowOff>85725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123825</xdr:rowOff>
        </xdr:from>
        <xdr:to>
          <xdr:col>2</xdr:col>
          <xdr:colOff>333375</xdr:colOff>
          <xdr:row>44</xdr:row>
          <xdr:rowOff>85725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123825</xdr:rowOff>
        </xdr:from>
        <xdr:to>
          <xdr:col>2</xdr:col>
          <xdr:colOff>333375</xdr:colOff>
          <xdr:row>46</xdr:row>
          <xdr:rowOff>85725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49</xdr:row>
          <xdr:rowOff>123825</xdr:rowOff>
        </xdr:from>
        <xdr:to>
          <xdr:col>2</xdr:col>
          <xdr:colOff>333375</xdr:colOff>
          <xdr:row>50</xdr:row>
          <xdr:rowOff>85725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51</xdr:row>
          <xdr:rowOff>123825</xdr:rowOff>
        </xdr:from>
        <xdr:to>
          <xdr:col>2</xdr:col>
          <xdr:colOff>333375</xdr:colOff>
          <xdr:row>52</xdr:row>
          <xdr:rowOff>85725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57</xdr:row>
          <xdr:rowOff>123825</xdr:rowOff>
        </xdr:from>
        <xdr:to>
          <xdr:col>2</xdr:col>
          <xdr:colOff>333375</xdr:colOff>
          <xdr:row>58</xdr:row>
          <xdr:rowOff>85725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59</xdr:row>
          <xdr:rowOff>152400</xdr:rowOff>
        </xdr:from>
        <xdr:to>
          <xdr:col>2</xdr:col>
          <xdr:colOff>333375</xdr:colOff>
          <xdr:row>60</xdr:row>
          <xdr:rowOff>57150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23</xdr:row>
          <xdr:rowOff>200025</xdr:rowOff>
        </xdr:from>
        <xdr:to>
          <xdr:col>2</xdr:col>
          <xdr:colOff>342900</xdr:colOff>
          <xdr:row>24</xdr:row>
          <xdr:rowOff>95250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304800</xdr:rowOff>
        </xdr:from>
        <xdr:to>
          <xdr:col>2</xdr:col>
          <xdr:colOff>333375</xdr:colOff>
          <xdr:row>48</xdr:row>
          <xdr:rowOff>66675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53</xdr:row>
          <xdr:rowOff>123825</xdr:rowOff>
        </xdr:from>
        <xdr:to>
          <xdr:col>2</xdr:col>
          <xdr:colOff>333375</xdr:colOff>
          <xdr:row>54</xdr:row>
          <xdr:rowOff>85725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55</xdr:row>
          <xdr:rowOff>438150</xdr:rowOff>
        </xdr:from>
        <xdr:to>
          <xdr:col>2</xdr:col>
          <xdr:colOff>333375</xdr:colOff>
          <xdr:row>56</xdr:row>
          <xdr:rowOff>57150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79"/>
  <sheetViews>
    <sheetView tabSelected="1" view="pageBreakPreview" zoomScale="70" zoomScaleNormal="100" zoomScaleSheetLayoutView="70" workbookViewId="0">
      <selection activeCell="J6" sqref="J6"/>
    </sheetView>
  </sheetViews>
  <sheetFormatPr defaultColWidth="9" defaultRowHeight="16.5" x14ac:dyDescent="0.25"/>
  <cols>
    <col min="1" max="1" width="8.875" style="15" customWidth="1"/>
    <col min="2" max="2" width="7.5" style="4" customWidth="1"/>
    <col min="3" max="3" width="16.125" style="5" customWidth="1"/>
    <col min="4" max="4" width="5.875" style="6" customWidth="1"/>
    <col min="5" max="5" width="11" style="4" customWidth="1"/>
    <col min="6" max="6" width="3.125" style="4" customWidth="1"/>
    <col min="7" max="7" width="7.125" style="4" customWidth="1"/>
    <col min="8" max="8" width="5.625" style="7" customWidth="1"/>
    <col min="9" max="9" width="3.125" style="5" customWidth="1"/>
    <col min="10" max="10" width="18.5" style="4" customWidth="1"/>
    <col min="11" max="12" width="4.625" style="4" customWidth="1"/>
    <col min="13" max="13" width="3.375" style="4" customWidth="1"/>
    <col min="14" max="14" width="11.375" style="16" customWidth="1"/>
    <col min="15" max="15" width="7.125" style="16" customWidth="1"/>
    <col min="16" max="16" width="10.625" style="16" customWidth="1"/>
    <col min="17" max="17" width="2.625" style="16" bestFit="1" customWidth="1"/>
    <col min="18" max="18" width="17.25" style="4" customWidth="1"/>
    <col min="19" max="19" width="5.875" style="4" bestFit="1" customWidth="1"/>
    <col min="20" max="20" width="3.5" style="6" customWidth="1"/>
    <col min="21" max="21" width="2.125" style="4" customWidth="1"/>
    <col min="22" max="22" width="13.5" style="4" customWidth="1"/>
    <col min="23" max="23" width="5.875" style="4" customWidth="1"/>
    <col min="24" max="24" width="10.875" style="4" customWidth="1"/>
    <col min="25" max="25" width="5.375" style="4" customWidth="1"/>
    <col min="26" max="28" width="2.875" style="4" customWidth="1"/>
    <col min="29" max="40" width="2.875" style="4" hidden="1" customWidth="1"/>
    <col min="41" max="41" width="8" style="4" hidden="1" customWidth="1"/>
    <col min="42" max="45" width="7.375" style="4" hidden="1" customWidth="1"/>
    <col min="46" max="48" width="8" style="51" hidden="1" customWidth="1"/>
    <col min="49" max="51" width="7.875" style="28" hidden="1" customWidth="1"/>
    <col min="52" max="52" width="10" style="28" hidden="1" customWidth="1"/>
    <col min="53" max="54" width="9" style="28" hidden="1" customWidth="1"/>
    <col min="55" max="55" width="21.875" style="29" hidden="1" customWidth="1"/>
    <col min="56" max="56" width="26.25" style="29" hidden="1" customWidth="1"/>
    <col min="57" max="57" width="31.875" style="29" hidden="1" customWidth="1"/>
    <col min="58" max="58" width="25" style="28" hidden="1" customWidth="1"/>
    <col min="59" max="62" width="9" style="2" hidden="1" customWidth="1"/>
    <col min="63" max="64" width="0" style="2" hidden="1" customWidth="1"/>
    <col min="65" max="16384" width="9" style="2"/>
  </cols>
  <sheetData>
    <row r="1" spans="1:58" ht="27.75" x14ac:dyDescent="0.25">
      <c r="A1" s="163" t="s">
        <v>142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20"/>
      <c r="AP1" s="20"/>
      <c r="AQ1" s="20"/>
      <c r="AR1" s="20"/>
      <c r="AS1" s="20"/>
      <c r="AT1" s="27"/>
      <c r="AU1" s="27"/>
      <c r="AV1" s="27"/>
      <c r="AW1" s="27"/>
    </row>
    <row r="2" spans="1:58" ht="54.95" customHeight="1" x14ac:dyDescent="0.25">
      <c r="A2" s="247" t="s">
        <v>162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20"/>
      <c r="AP2" s="20"/>
      <c r="AQ2" s="20"/>
      <c r="AR2" s="20"/>
      <c r="AS2" s="20"/>
      <c r="AT2" s="27"/>
      <c r="AU2" s="27"/>
      <c r="AV2" s="27"/>
      <c r="AW2" s="27"/>
    </row>
    <row r="3" spans="1:58" ht="54.95" customHeight="1" x14ac:dyDescent="0.25">
      <c r="A3" s="150" t="s">
        <v>122</v>
      </c>
      <c r="B3" s="151"/>
      <c r="C3" s="151"/>
      <c r="D3" s="151"/>
      <c r="E3" s="151"/>
      <c r="F3" s="151"/>
      <c r="G3" s="151"/>
      <c r="H3" s="151"/>
      <c r="I3" s="151"/>
      <c r="J3" s="89" t="s">
        <v>59</v>
      </c>
      <c r="K3" s="71"/>
      <c r="L3" s="71"/>
      <c r="M3" s="71"/>
      <c r="N3" s="176">
        <f>$B$6+SUM(L11:R12)+SUM(L76:R79)</f>
        <v>0</v>
      </c>
      <c r="O3" s="176"/>
      <c r="P3" s="176"/>
      <c r="Q3" s="176"/>
      <c r="R3" s="176"/>
      <c r="S3" s="176"/>
      <c r="T3" s="151" t="s">
        <v>8</v>
      </c>
      <c r="U3" s="177"/>
      <c r="V3" s="177"/>
      <c r="W3" s="177"/>
      <c r="X3" s="177"/>
      <c r="Y3" s="178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20"/>
      <c r="AP3" s="20"/>
      <c r="AQ3" s="20"/>
      <c r="AR3" s="20"/>
      <c r="AS3" s="20"/>
      <c r="AT3" s="27"/>
      <c r="AU3" s="27"/>
      <c r="AV3" s="27"/>
      <c r="AW3" s="27"/>
    </row>
    <row r="4" spans="1:58" ht="9.9499999999999993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20"/>
      <c r="AP4" s="20"/>
      <c r="AQ4" s="20"/>
      <c r="AR4" s="20"/>
      <c r="AS4" s="20"/>
      <c r="AT4" s="27"/>
      <c r="AU4" s="27"/>
      <c r="AV4" s="27"/>
      <c r="AW4" s="27"/>
    </row>
    <row r="5" spans="1:58" s="81" customFormat="1" ht="101.45" customHeight="1" x14ac:dyDescent="0.25">
      <c r="A5" s="164" t="s">
        <v>117</v>
      </c>
      <c r="B5" s="165"/>
      <c r="C5" s="165"/>
      <c r="D5" s="72" t="s">
        <v>148</v>
      </c>
      <c r="E5" s="87" t="s">
        <v>120</v>
      </c>
      <c r="F5" s="73" t="s">
        <v>29</v>
      </c>
      <c r="G5" s="182" t="s">
        <v>121</v>
      </c>
      <c r="H5" s="182"/>
      <c r="I5" s="74" t="s">
        <v>30</v>
      </c>
      <c r="J5" s="75" t="s">
        <v>118</v>
      </c>
      <c r="K5" s="73" t="s">
        <v>149</v>
      </c>
      <c r="L5" s="73" t="s">
        <v>150</v>
      </c>
      <c r="M5" s="75" t="s">
        <v>151</v>
      </c>
      <c r="N5" s="75">
        <v>1</v>
      </c>
      <c r="O5" s="76" t="s">
        <v>152</v>
      </c>
      <c r="P5" s="323" t="s">
        <v>32</v>
      </c>
      <c r="Q5" s="323"/>
      <c r="R5" s="323"/>
      <c r="S5" s="76" t="s">
        <v>38</v>
      </c>
      <c r="T5" s="77">
        <v>1</v>
      </c>
      <c r="U5" s="86" t="s">
        <v>30</v>
      </c>
      <c r="V5" s="75" t="s">
        <v>163</v>
      </c>
      <c r="W5" s="76" t="s">
        <v>38</v>
      </c>
      <c r="X5" s="75" t="s">
        <v>119</v>
      </c>
      <c r="Y5" s="78" t="s">
        <v>31</v>
      </c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80"/>
      <c r="AP5" s="80"/>
      <c r="AT5" s="82"/>
      <c r="AU5" s="82"/>
      <c r="AV5" s="82"/>
      <c r="AW5" s="83"/>
      <c r="AX5" s="84"/>
      <c r="AY5" s="84"/>
      <c r="AZ5" s="84"/>
      <c r="BA5" s="84"/>
      <c r="BB5" s="84"/>
      <c r="BC5" s="85"/>
      <c r="BD5" s="85"/>
      <c r="BE5" s="85"/>
      <c r="BF5" s="84"/>
    </row>
    <row r="6" spans="1:58" s="11" customFormat="1" ht="25.5" x14ac:dyDescent="0.25">
      <c r="A6" s="10" t="s">
        <v>28</v>
      </c>
      <c r="B6" s="140">
        <f>ROUND(($E$6*$G$6+$J$6)*(1+$P$6)*(1+$V$6)*$X$6,0)</f>
        <v>0</v>
      </c>
      <c r="C6" s="141"/>
      <c r="D6" s="12" t="s">
        <v>148</v>
      </c>
      <c r="E6" s="69"/>
      <c r="F6" s="9" t="s">
        <v>63</v>
      </c>
      <c r="G6" s="137"/>
      <c r="H6" s="138"/>
      <c r="I6" s="13" t="s">
        <v>64</v>
      </c>
      <c r="J6" s="59">
        <f>$L$26+$T$63</f>
        <v>0</v>
      </c>
      <c r="K6" s="9" t="s">
        <v>149</v>
      </c>
      <c r="L6" s="9" t="s">
        <v>150</v>
      </c>
      <c r="M6" s="90" t="s">
        <v>151</v>
      </c>
      <c r="N6" s="95">
        <v>1</v>
      </c>
      <c r="O6" s="55" t="s">
        <v>152</v>
      </c>
      <c r="P6" s="324">
        <f>$L$68/100</f>
        <v>0</v>
      </c>
      <c r="Q6" s="324"/>
      <c r="R6" s="324"/>
      <c r="S6" s="55" t="s">
        <v>38</v>
      </c>
      <c r="T6" s="58">
        <v>1</v>
      </c>
      <c r="U6" s="53" t="s">
        <v>66</v>
      </c>
      <c r="V6" s="101">
        <f>$T$70/100</f>
        <v>0</v>
      </c>
      <c r="W6" s="55" t="s">
        <v>65</v>
      </c>
      <c r="X6" s="53">
        <f>$L$75/100</f>
        <v>1</v>
      </c>
      <c r="Y6" s="14" t="s">
        <v>67</v>
      </c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21"/>
      <c r="AP6" s="21"/>
      <c r="AT6" s="30"/>
      <c r="AU6" s="30"/>
      <c r="AV6" s="30"/>
      <c r="AW6" s="31"/>
      <c r="AX6" s="32"/>
      <c r="AY6" s="32"/>
      <c r="AZ6" s="32"/>
      <c r="BA6" s="32"/>
      <c r="BB6" s="32"/>
      <c r="BC6" s="33"/>
      <c r="BD6" s="33"/>
      <c r="BE6" s="33"/>
      <c r="BF6" s="32"/>
    </row>
    <row r="7" spans="1:58" s="3" customFormat="1" ht="9.9499999999999993" customHeight="1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34"/>
      <c r="AU7" s="34"/>
      <c r="AV7" s="34"/>
      <c r="AW7" s="35"/>
      <c r="AX7" s="36"/>
      <c r="AY7" s="36"/>
      <c r="AZ7" s="36"/>
      <c r="BA7" s="36"/>
      <c r="BB7" s="36"/>
      <c r="BC7" s="37"/>
      <c r="BD7" s="37"/>
      <c r="BE7" s="37"/>
      <c r="BF7" s="36"/>
    </row>
    <row r="8" spans="1:58" ht="40.15" customHeight="1" x14ac:dyDescent="0.25">
      <c r="A8" s="150" t="s">
        <v>125</v>
      </c>
      <c r="B8" s="151"/>
      <c r="C8" s="151"/>
      <c r="D8" s="151"/>
      <c r="E8" s="151"/>
      <c r="F8" s="151"/>
      <c r="G8" s="151"/>
      <c r="H8" s="151"/>
      <c r="I8" s="151"/>
      <c r="J8" s="89" t="s">
        <v>113</v>
      </c>
      <c r="K8" s="71"/>
      <c r="L8" s="71"/>
      <c r="M8" s="71"/>
      <c r="N8" s="176">
        <f>ROUND((($E$6*$G$6+$L$26+$T$63)/1.15)*(1+$L$68/100),0)</f>
        <v>0</v>
      </c>
      <c r="O8" s="176"/>
      <c r="P8" s="176"/>
      <c r="Q8" s="176"/>
      <c r="R8" s="176"/>
      <c r="S8" s="176"/>
      <c r="T8" s="151" t="s">
        <v>8</v>
      </c>
      <c r="U8" s="177"/>
      <c r="V8" s="177"/>
      <c r="W8" s="177"/>
      <c r="X8" s="177"/>
      <c r="Y8" s="178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22"/>
      <c r="AP8" s="22"/>
      <c r="AQ8" s="22"/>
      <c r="AR8" s="22"/>
      <c r="AS8" s="22"/>
      <c r="AT8" s="38"/>
      <c r="AU8" s="38"/>
      <c r="AV8" s="38"/>
      <c r="AW8" s="39"/>
    </row>
    <row r="9" spans="1:58" ht="9.9499999999999993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22"/>
      <c r="AP9" s="22"/>
      <c r="AQ9" s="22"/>
      <c r="AR9" s="22"/>
      <c r="AS9" s="22"/>
      <c r="AT9" s="38"/>
      <c r="AU9" s="38"/>
      <c r="AV9" s="38"/>
      <c r="AW9" s="39"/>
    </row>
    <row r="10" spans="1:58" ht="25.5" customHeight="1" x14ac:dyDescent="0.25">
      <c r="A10" s="70" t="s">
        <v>0</v>
      </c>
      <c r="B10" s="139" t="s">
        <v>1</v>
      </c>
      <c r="C10" s="139"/>
      <c r="D10" s="139" t="s">
        <v>2</v>
      </c>
      <c r="E10" s="139"/>
      <c r="F10" s="139"/>
      <c r="G10" s="139"/>
      <c r="H10" s="139"/>
      <c r="I10" s="139"/>
      <c r="J10" s="139" t="s">
        <v>3</v>
      </c>
      <c r="K10" s="139"/>
      <c r="L10" s="152" t="s">
        <v>112</v>
      </c>
      <c r="M10" s="153"/>
      <c r="N10" s="153"/>
      <c r="O10" s="153"/>
      <c r="P10" s="153"/>
      <c r="Q10" s="153"/>
      <c r="R10" s="153"/>
      <c r="S10" s="154"/>
      <c r="T10" s="139" t="s">
        <v>4</v>
      </c>
      <c r="U10" s="139"/>
      <c r="V10" s="139"/>
      <c r="W10" s="139"/>
      <c r="X10" s="139"/>
      <c r="Y10" s="139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22"/>
      <c r="AP10" s="22"/>
      <c r="AQ10" s="22"/>
      <c r="AR10" s="22"/>
      <c r="AS10" s="22"/>
      <c r="AT10" s="38"/>
      <c r="AU10" s="38"/>
      <c r="AV10" s="38"/>
      <c r="AW10" s="39"/>
    </row>
    <row r="11" spans="1:58" ht="63" customHeight="1" x14ac:dyDescent="0.25">
      <c r="A11" s="114" t="s">
        <v>126</v>
      </c>
      <c r="B11" s="115"/>
      <c r="C11" s="115"/>
      <c r="D11" s="115"/>
      <c r="E11" s="115"/>
      <c r="F11" s="115"/>
      <c r="G11" s="115"/>
      <c r="H11" s="115"/>
      <c r="I11" s="116"/>
      <c r="J11" s="117" t="s">
        <v>123</v>
      </c>
      <c r="K11" s="118"/>
      <c r="L11" s="112">
        <v>0</v>
      </c>
      <c r="M11" s="113"/>
      <c r="N11" s="113"/>
      <c r="O11" s="113"/>
      <c r="P11" s="113"/>
      <c r="Q11" s="113"/>
      <c r="R11" s="113"/>
      <c r="S11" s="88" t="s">
        <v>124</v>
      </c>
      <c r="T11" s="119" t="s">
        <v>144</v>
      </c>
      <c r="U11" s="120"/>
      <c r="V11" s="120"/>
      <c r="W11" s="120"/>
      <c r="X11" s="120"/>
      <c r="Y11" s="12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"/>
      <c r="AP11" s="6"/>
      <c r="AQ11" s="6"/>
      <c r="AR11" s="6"/>
      <c r="AS11" s="6"/>
      <c r="AT11" s="40"/>
      <c r="AU11" s="40"/>
      <c r="AV11" s="40"/>
      <c r="AW11" s="41"/>
    </row>
    <row r="12" spans="1:58" ht="39.950000000000003" customHeight="1" x14ac:dyDescent="0.25">
      <c r="A12" s="114" t="s">
        <v>127</v>
      </c>
      <c r="B12" s="115"/>
      <c r="C12" s="115"/>
      <c r="D12" s="115"/>
      <c r="E12" s="115"/>
      <c r="F12" s="115"/>
      <c r="G12" s="115"/>
      <c r="H12" s="115"/>
      <c r="I12" s="116"/>
      <c r="J12" s="117" t="s">
        <v>123</v>
      </c>
      <c r="K12" s="118"/>
      <c r="L12" s="112">
        <v>0</v>
      </c>
      <c r="M12" s="113"/>
      <c r="N12" s="113"/>
      <c r="O12" s="113"/>
      <c r="P12" s="113"/>
      <c r="Q12" s="113"/>
      <c r="R12" s="113"/>
      <c r="S12" s="88" t="s">
        <v>124</v>
      </c>
      <c r="T12" s="122"/>
      <c r="U12" s="123"/>
      <c r="V12" s="123"/>
      <c r="W12" s="123"/>
      <c r="X12" s="123"/>
      <c r="Y12" s="124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"/>
      <c r="AP12" s="6"/>
      <c r="AQ12" s="6"/>
      <c r="AR12" s="6"/>
      <c r="AS12" s="6"/>
      <c r="AT12" s="40"/>
      <c r="AU12" s="40"/>
      <c r="AV12" s="40"/>
      <c r="AW12" s="41"/>
    </row>
    <row r="13" spans="1:58" ht="39.950000000000003" customHeight="1" x14ac:dyDescent="0.25">
      <c r="A13" s="179" t="s">
        <v>128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"/>
      <c r="AP13" s="6"/>
      <c r="AQ13" s="6"/>
      <c r="AR13" s="6"/>
      <c r="AS13" s="6"/>
      <c r="AT13" s="217"/>
      <c r="AU13" s="217"/>
      <c r="AV13" s="218"/>
      <c r="AW13" s="42" t="s">
        <v>27</v>
      </c>
      <c r="AX13" s="43" t="s">
        <v>17</v>
      </c>
      <c r="AY13" s="43" t="s">
        <v>18</v>
      </c>
      <c r="AZ13" s="43" t="s">
        <v>19</v>
      </c>
      <c r="BA13" s="42" t="s">
        <v>20</v>
      </c>
      <c r="BB13" s="42" t="s">
        <v>21</v>
      </c>
      <c r="BC13" s="44" t="s">
        <v>22</v>
      </c>
      <c r="BD13" s="45" t="s">
        <v>23</v>
      </c>
      <c r="BE13" s="45" t="s">
        <v>24</v>
      </c>
      <c r="BF13" s="43" t="s">
        <v>25</v>
      </c>
    </row>
    <row r="14" spans="1:58" ht="20.100000000000001" customHeight="1" x14ac:dyDescent="0.25">
      <c r="A14" s="145" t="s">
        <v>81</v>
      </c>
      <c r="B14" s="108"/>
      <c r="C14" s="224" t="s">
        <v>39</v>
      </c>
      <c r="D14" s="209"/>
      <c r="E14" s="206" t="s">
        <v>46</v>
      </c>
      <c r="F14" s="206"/>
      <c r="G14" s="206"/>
      <c r="H14" s="206"/>
      <c r="I14" s="206"/>
      <c r="J14" s="208" t="s">
        <v>5</v>
      </c>
      <c r="K14" s="208"/>
      <c r="L14" s="136" t="s">
        <v>79</v>
      </c>
      <c r="M14" s="148"/>
      <c r="N14" s="148"/>
      <c r="O14" s="148"/>
      <c r="P14" s="148"/>
      <c r="Q14" s="148"/>
      <c r="R14" s="128"/>
      <c r="S14" s="107" t="s">
        <v>40</v>
      </c>
      <c r="T14" s="187" t="s">
        <v>141</v>
      </c>
      <c r="U14" s="188"/>
      <c r="V14" s="188"/>
      <c r="W14" s="188"/>
      <c r="X14" s="188"/>
      <c r="Y14" s="189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24"/>
      <c r="AP14" s="24"/>
      <c r="AQ14" s="24"/>
      <c r="AR14" s="24"/>
      <c r="AS14" s="24"/>
      <c r="AT14" s="231" t="b">
        <v>1</v>
      </c>
      <c r="AU14" s="231" t="b">
        <v>0</v>
      </c>
      <c r="AV14" s="207" t="b">
        <v>0</v>
      </c>
      <c r="AW14" s="225">
        <f>IF(AT14=TRUE,1,0)</f>
        <v>1</v>
      </c>
      <c r="AX14" s="207">
        <f>IF(AU14=TRUE,1,0)</f>
        <v>0</v>
      </c>
      <c r="AY14" s="207">
        <f>IF(AV14=TRUE,1,0)</f>
        <v>0</v>
      </c>
      <c r="AZ14" s="207">
        <f>PRODUCT($AW$14,$AX$14,AY14)</f>
        <v>0</v>
      </c>
      <c r="BA14" s="207">
        <f>$R14</f>
        <v>0</v>
      </c>
      <c r="BB14" s="207">
        <f>PRODUCT($AZ14,$BA14)</f>
        <v>0</v>
      </c>
      <c r="BC14" s="207">
        <f>MAX(BB14)</f>
        <v>0</v>
      </c>
      <c r="BD14" s="207" t="s">
        <v>26</v>
      </c>
      <c r="BE14" s="207" t="s">
        <v>26</v>
      </c>
      <c r="BF14" s="207" t="s">
        <v>26</v>
      </c>
    </row>
    <row r="15" spans="1:58" ht="39.950000000000003" customHeight="1" x14ac:dyDescent="0.25">
      <c r="A15" s="157"/>
      <c r="B15" s="209"/>
      <c r="C15" s="224"/>
      <c r="D15" s="109"/>
      <c r="E15" s="131"/>
      <c r="F15" s="131"/>
      <c r="G15" s="131"/>
      <c r="H15" s="131"/>
      <c r="I15" s="131"/>
      <c r="J15" s="133"/>
      <c r="K15" s="133"/>
      <c r="L15" s="175"/>
      <c r="M15" s="149"/>
      <c r="N15" s="149"/>
      <c r="O15" s="149"/>
      <c r="P15" s="149"/>
      <c r="Q15" s="149"/>
      <c r="R15" s="129"/>
      <c r="S15" s="130"/>
      <c r="T15" s="344"/>
      <c r="U15" s="345"/>
      <c r="V15" s="345"/>
      <c r="W15" s="345"/>
      <c r="X15" s="345"/>
      <c r="Y15" s="346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24"/>
      <c r="AP15" s="24"/>
      <c r="AQ15" s="24"/>
      <c r="AR15" s="24"/>
      <c r="AS15" s="24"/>
      <c r="AT15" s="231"/>
      <c r="AU15" s="231"/>
      <c r="AV15" s="207"/>
      <c r="AW15" s="225"/>
      <c r="AX15" s="207"/>
      <c r="AY15" s="207"/>
      <c r="AZ15" s="207"/>
      <c r="BA15" s="207"/>
      <c r="BB15" s="207"/>
      <c r="BC15" s="207"/>
      <c r="BD15" s="207"/>
      <c r="BE15" s="207"/>
      <c r="BF15" s="207"/>
    </row>
    <row r="16" spans="1:58" ht="20.100000000000001" customHeight="1" x14ac:dyDescent="0.25">
      <c r="A16" s="157"/>
      <c r="B16" s="209"/>
      <c r="C16" s="224"/>
      <c r="D16" s="108"/>
      <c r="E16" s="131" t="s">
        <v>47</v>
      </c>
      <c r="F16" s="131"/>
      <c r="G16" s="131"/>
      <c r="H16" s="131"/>
      <c r="I16" s="131"/>
      <c r="J16" s="133" t="s">
        <v>5</v>
      </c>
      <c r="K16" s="133"/>
      <c r="L16" s="136" t="s">
        <v>79</v>
      </c>
      <c r="M16" s="148"/>
      <c r="N16" s="148"/>
      <c r="O16" s="148"/>
      <c r="P16" s="148"/>
      <c r="Q16" s="148"/>
      <c r="R16" s="166"/>
      <c r="S16" s="104" t="s">
        <v>40</v>
      </c>
      <c r="T16" s="344"/>
      <c r="U16" s="345"/>
      <c r="V16" s="345"/>
      <c r="W16" s="345"/>
      <c r="X16" s="345"/>
      <c r="Y16" s="346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24"/>
      <c r="AP16" s="24"/>
      <c r="AQ16" s="24"/>
      <c r="AR16" s="24"/>
      <c r="AS16" s="24"/>
      <c r="AT16" s="231"/>
      <c r="AU16" s="231"/>
      <c r="AV16" s="207" t="b">
        <v>0</v>
      </c>
      <c r="AW16" s="225"/>
      <c r="AX16" s="207"/>
      <c r="AY16" s="207">
        <f t="shared" ref="AY16" si="0">IF(AV16=TRUE,1,0)</f>
        <v>0</v>
      </c>
      <c r="AZ16" s="207">
        <f>PRODUCT($AW$14,$AX$14,AY16)</f>
        <v>0</v>
      </c>
      <c r="BA16" s="207">
        <f>$R16</f>
        <v>0</v>
      </c>
      <c r="BB16" s="207">
        <f>PRODUCT($AZ16,$BA16)</f>
        <v>0</v>
      </c>
      <c r="BC16" s="207">
        <f>MAX(BB16)</f>
        <v>0</v>
      </c>
      <c r="BD16" s="207" t="s">
        <v>26</v>
      </c>
      <c r="BE16" s="207" t="s">
        <v>26</v>
      </c>
      <c r="BF16" s="207" t="s">
        <v>26</v>
      </c>
    </row>
    <row r="17" spans="1:58" ht="39.950000000000003" customHeight="1" x14ac:dyDescent="0.25">
      <c r="A17" s="146"/>
      <c r="B17" s="109"/>
      <c r="C17" s="206"/>
      <c r="D17" s="109"/>
      <c r="E17" s="131"/>
      <c r="F17" s="131"/>
      <c r="G17" s="131"/>
      <c r="H17" s="131"/>
      <c r="I17" s="131"/>
      <c r="J17" s="133"/>
      <c r="K17" s="133"/>
      <c r="L17" s="175"/>
      <c r="M17" s="149"/>
      <c r="N17" s="149"/>
      <c r="O17" s="149"/>
      <c r="P17" s="149"/>
      <c r="Q17" s="149"/>
      <c r="R17" s="129"/>
      <c r="S17" s="130"/>
      <c r="T17" s="344"/>
      <c r="U17" s="345"/>
      <c r="V17" s="345"/>
      <c r="W17" s="345"/>
      <c r="X17" s="345"/>
      <c r="Y17" s="346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4"/>
      <c r="AP17" s="24"/>
      <c r="AQ17" s="24"/>
      <c r="AR17" s="24"/>
      <c r="AS17" s="24"/>
      <c r="AT17" s="231"/>
      <c r="AU17" s="231"/>
      <c r="AV17" s="207"/>
      <c r="AW17" s="225"/>
      <c r="AX17" s="207"/>
      <c r="AY17" s="207"/>
      <c r="AZ17" s="207"/>
      <c r="BA17" s="207"/>
      <c r="BB17" s="207"/>
      <c r="BC17" s="207"/>
      <c r="BD17" s="207"/>
      <c r="BE17" s="207"/>
      <c r="BF17" s="207"/>
    </row>
    <row r="18" spans="1:58" ht="35.1" customHeight="1" x14ac:dyDescent="0.25">
      <c r="A18" s="145" t="s">
        <v>82</v>
      </c>
      <c r="B18" s="108"/>
      <c r="C18" s="136" t="s">
        <v>75</v>
      </c>
      <c r="D18" s="169"/>
      <c r="E18" s="171" t="s">
        <v>153</v>
      </c>
      <c r="F18" s="172"/>
      <c r="G18" s="172"/>
      <c r="H18" s="148" t="s">
        <v>69</v>
      </c>
      <c r="I18" s="169"/>
      <c r="J18" s="133" t="s">
        <v>5</v>
      </c>
      <c r="K18" s="133"/>
      <c r="L18" s="136" t="s">
        <v>79</v>
      </c>
      <c r="M18" s="148"/>
      <c r="N18" s="148"/>
      <c r="O18" s="148"/>
      <c r="P18" s="148"/>
      <c r="Q18" s="148"/>
      <c r="R18" s="166"/>
      <c r="S18" s="104" t="s">
        <v>40</v>
      </c>
      <c r="T18" s="344"/>
      <c r="U18" s="345"/>
      <c r="V18" s="345"/>
      <c r="W18" s="345"/>
      <c r="X18" s="345"/>
      <c r="Y18" s="346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24"/>
      <c r="AP18" s="133" t="s">
        <v>68</v>
      </c>
      <c r="AQ18" s="133" t="s">
        <v>70</v>
      </c>
      <c r="AR18" s="133" t="s">
        <v>71</v>
      </c>
      <c r="AS18" s="133" t="s">
        <v>72</v>
      </c>
      <c r="AT18" s="231"/>
      <c r="AU18" s="231" t="b">
        <v>0</v>
      </c>
      <c r="AV18" s="207" t="b">
        <f>AU18</f>
        <v>0</v>
      </c>
      <c r="AW18" s="225"/>
      <c r="AX18" s="207">
        <f>IF(AU18=TRUE,1,0)</f>
        <v>0</v>
      </c>
      <c r="AY18" s="207">
        <f t="shared" ref="AY18" si="1">IF(AV18=TRUE,1,0)</f>
        <v>0</v>
      </c>
      <c r="AZ18" s="207">
        <f>PRODUCT($AW$14,$AX$18,AY18)</f>
        <v>0</v>
      </c>
      <c r="BA18" s="207">
        <f>$R18</f>
        <v>0</v>
      </c>
      <c r="BB18" s="207">
        <f t="shared" ref="BB18" si="2">PRODUCT($AZ18,$BA18)</f>
        <v>0</v>
      </c>
      <c r="BC18" s="207">
        <f>MAX(BB18:BB19)</f>
        <v>0</v>
      </c>
      <c r="BD18" s="207" t="s">
        <v>26</v>
      </c>
      <c r="BE18" s="207" t="s">
        <v>26</v>
      </c>
      <c r="BF18" s="207" t="s">
        <v>26</v>
      </c>
    </row>
    <row r="19" spans="1:58" ht="35.1" customHeight="1" x14ac:dyDescent="0.25">
      <c r="A19" s="157"/>
      <c r="B19" s="209"/>
      <c r="C19" s="175"/>
      <c r="D19" s="170"/>
      <c r="E19" s="173"/>
      <c r="F19" s="174"/>
      <c r="G19" s="174"/>
      <c r="H19" s="149"/>
      <c r="I19" s="170"/>
      <c r="J19" s="133"/>
      <c r="K19" s="133"/>
      <c r="L19" s="175"/>
      <c r="M19" s="149"/>
      <c r="N19" s="149"/>
      <c r="O19" s="149"/>
      <c r="P19" s="149"/>
      <c r="Q19" s="149"/>
      <c r="R19" s="129"/>
      <c r="S19" s="130"/>
      <c r="T19" s="344"/>
      <c r="U19" s="345"/>
      <c r="V19" s="345"/>
      <c r="W19" s="345"/>
      <c r="X19" s="345"/>
      <c r="Y19" s="346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24"/>
      <c r="AP19" s="133"/>
      <c r="AQ19" s="133"/>
      <c r="AR19" s="133"/>
      <c r="AS19" s="133"/>
      <c r="AT19" s="231"/>
      <c r="AU19" s="231"/>
      <c r="AV19" s="207"/>
      <c r="AW19" s="225"/>
      <c r="AX19" s="207"/>
      <c r="AY19" s="207"/>
      <c r="AZ19" s="207"/>
      <c r="BA19" s="207"/>
      <c r="BB19" s="207"/>
      <c r="BC19" s="207"/>
      <c r="BD19" s="207"/>
      <c r="BE19" s="207"/>
      <c r="BF19" s="207"/>
    </row>
    <row r="20" spans="1:58" ht="35.1" customHeight="1" x14ac:dyDescent="0.25">
      <c r="A20" s="145" t="s">
        <v>83</v>
      </c>
      <c r="B20" s="108"/>
      <c r="C20" s="136" t="s">
        <v>74</v>
      </c>
      <c r="D20" s="169"/>
      <c r="E20" s="171" t="s">
        <v>154</v>
      </c>
      <c r="F20" s="172"/>
      <c r="G20" s="172"/>
      <c r="H20" s="148" t="s">
        <v>69</v>
      </c>
      <c r="I20" s="169"/>
      <c r="J20" s="133" t="s">
        <v>5</v>
      </c>
      <c r="K20" s="133"/>
      <c r="L20" s="136" t="s">
        <v>79</v>
      </c>
      <c r="M20" s="148"/>
      <c r="N20" s="148"/>
      <c r="O20" s="148"/>
      <c r="P20" s="148"/>
      <c r="Q20" s="148"/>
      <c r="R20" s="166"/>
      <c r="S20" s="104" t="s">
        <v>40</v>
      </c>
      <c r="T20" s="344"/>
      <c r="U20" s="345"/>
      <c r="V20" s="345"/>
      <c r="W20" s="345"/>
      <c r="X20" s="345"/>
      <c r="Y20" s="346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24"/>
      <c r="AP20" s="24"/>
      <c r="AQ20" s="24"/>
      <c r="AR20" s="24"/>
      <c r="AS20" s="24"/>
      <c r="AT20" s="231"/>
      <c r="AU20" s="231" t="b">
        <v>0</v>
      </c>
      <c r="AV20" s="207" t="b">
        <f>AU20</f>
        <v>0</v>
      </c>
      <c r="AW20" s="225"/>
      <c r="AX20" s="207">
        <f>IF(AU20=TRUE,1,0)</f>
        <v>0</v>
      </c>
      <c r="AY20" s="207">
        <f t="shared" ref="AY20" si="3">IF(AV20=TRUE,1,0)</f>
        <v>0</v>
      </c>
      <c r="AZ20" s="207">
        <f>PRODUCT($AW$14,$AX$20,AY20)</f>
        <v>0</v>
      </c>
      <c r="BA20" s="207">
        <f>$R20</f>
        <v>0</v>
      </c>
      <c r="BB20" s="207">
        <f>PRODUCT($AZ20,$BA20)</f>
        <v>0</v>
      </c>
      <c r="BC20" s="207">
        <f>MAX($BB20:$BB21)</f>
        <v>0</v>
      </c>
      <c r="BD20" s="207" t="s">
        <v>26</v>
      </c>
      <c r="BE20" s="207" t="s">
        <v>26</v>
      </c>
      <c r="BF20" s="207" t="s">
        <v>26</v>
      </c>
    </row>
    <row r="21" spans="1:58" ht="35.1" customHeight="1" x14ac:dyDescent="0.25">
      <c r="A21" s="157"/>
      <c r="B21" s="209"/>
      <c r="C21" s="175"/>
      <c r="D21" s="170"/>
      <c r="E21" s="173"/>
      <c r="F21" s="174"/>
      <c r="G21" s="174"/>
      <c r="H21" s="149"/>
      <c r="I21" s="170"/>
      <c r="J21" s="133"/>
      <c r="K21" s="133"/>
      <c r="L21" s="175"/>
      <c r="M21" s="149"/>
      <c r="N21" s="149"/>
      <c r="O21" s="149"/>
      <c r="P21" s="149"/>
      <c r="Q21" s="149"/>
      <c r="R21" s="129"/>
      <c r="S21" s="130"/>
      <c r="T21" s="344"/>
      <c r="U21" s="345"/>
      <c r="V21" s="345"/>
      <c r="W21" s="345"/>
      <c r="X21" s="345"/>
      <c r="Y21" s="346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24"/>
      <c r="AP21" s="24"/>
      <c r="AQ21" s="24"/>
      <c r="AR21" s="24"/>
      <c r="AS21" s="24"/>
      <c r="AT21" s="231"/>
      <c r="AU21" s="231"/>
      <c r="AV21" s="207"/>
      <c r="AW21" s="225"/>
      <c r="AX21" s="207"/>
      <c r="AY21" s="207"/>
      <c r="AZ21" s="207"/>
      <c r="BA21" s="207"/>
      <c r="BB21" s="207"/>
      <c r="BC21" s="207"/>
      <c r="BD21" s="207"/>
      <c r="BE21" s="207"/>
      <c r="BF21" s="207"/>
    </row>
    <row r="22" spans="1:58" ht="25.15" customHeight="1" x14ac:dyDescent="0.25">
      <c r="A22" s="145" t="s">
        <v>98</v>
      </c>
      <c r="B22" s="108"/>
      <c r="C22" s="187" t="s">
        <v>44</v>
      </c>
      <c r="D22" s="188"/>
      <c r="E22" s="188"/>
      <c r="F22" s="188"/>
      <c r="G22" s="188"/>
      <c r="H22" s="188"/>
      <c r="I22" s="189"/>
      <c r="J22" s="133" t="s">
        <v>5</v>
      </c>
      <c r="K22" s="133"/>
      <c r="L22" s="136" t="s">
        <v>79</v>
      </c>
      <c r="M22" s="148"/>
      <c r="N22" s="148"/>
      <c r="O22" s="148"/>
      <c r="P22" s="148"/>
      <c r="Q22" s="148"/>
      <c r="R22" s="166"/>
      <c r="S22" s="104" t="s">
        <v>40</v>
      </c>
      <c r="T22" s="344"/>
      <c r="U22" s="345"/>
      <c r="V22" s="345"/>
      <c r="W22" s="345"/>
      <c r="X22" s="345"/>
      <c r="Y22" s="346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24"/>
      <c r="AP22" s="24"/>
      <c r="AQ22" s="24"/>
      <c r="AR22" s="24"/>
      <c r="AS22" s="24"/>
      <c r="AT22" s="231"/>
      <c r="AU22" s="231" t="b">
        <v>0</v>
      </c>
      <c r="AV22" s="207" t="b">
        <f>AU22</f>
        <v>0</v>
      </c>
      <c r="AW22" s="225"/>
      <c r="AX22" s="207">
        <f>IF(AU22=TRUE,1,0)</f>
        <v>0</v>
      </c>
      <c r="AY22" s="207">
        <f t="shared" ref="AY22" si="4">IF(AV22=TRUE,1,0)</f>
        <v>0</v>
      </c>
      <c r="AZ22" s="207">
        <f>PRODUCT($AW$14,AX22,AY22)</f>
        <v>0</v>
      </c>
      <c r="BA22" s="207">
        <f>$R22</f>
        <v>0</v>
      </c>
      <c r="BB22" s="207">
        <f>PRODUCT($AZ22,$BA22)</f>
        <v>0</v>
      </c>
      <c r="BC22" s="207">
        <f>MAX($BB22)</f>
        <v>0</v>
      </c>
      <c r="BD22" s="207" t="s">
        <v>26</v>
      </c>
      <c r="BE22" s="207" t="s">
        <v>26</v>
      </c>
      <c r="BF22" s="207" t="s">
        <v>26</v>
      </c>
    </row>
    <row r="23" spans="1:58" ht="25.15" customHeight="1" x14ac:dyDescent="0.25">
      <c r="A23" s="146"/>
      <c r="B23" s="109"/>
      <c r="C23" s="190"/>
      <c r="D23" s="191"/>
      <c r="E23" s="191"/>
      <c r="F23" s="191"/>
      <c r="G23" s="191"/>
      <c r="H23" s="191"/>
      <c r="I23" s="192"/>
      <c r="J23" s="133"/>
      <c r="K23" s="133"/>
      <c r="L23" s="175"/>
      <c r="M23" s="149"/>
      <c r="N23" s="149"/>
      <c r="O23" s="149"/>
      <c r="P23" s="149"/>
      <c r="Q23" s="149"/>
      <c r="R23" s="129"/>
      <c r="S23" s="130"/>
      <c r="T23" s="190"/>
      <c r="U23" s="191"/>
      <c r="V23" s="191"/>
      <c r="W23" s="191"/>
      <c r="X23" s="191"/>
      <c r="Y23" s="192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24"/>
      <c r="AP23" s="24"/>
      <c r="AQ23" s="24"/>
      <c r="AR23" s="24"/>
      <c r="AS23" s="24"/>
      <c r="AT23" s="231"/>
      <c r="AU23" s="231"/>
      <c r="AV23" s="207"/>
      <c r="AW23" s="225"/>
      <c r="AX23" s="207"/>
      <c r="AY23" s="207"/>
      <c r="AZ23" s="207"/>
      <c r="BA23" s="207"/>
      <c r="BB23" s="207"/>
      <c r="BC23" s="207"/>
      <c r="BD23" s="207"/>
      <c r="BE23" s="207"/>
      <c r="BF23" s="207"/>
    </row>
    <row r="24" spans="1:58" ht="25.15" customHeight="1" x14ac:dyDescent="0.25">
      <c r="A24" s="145" t="s">
        <v>84</v>
      </c>
      <c r="B24" s="108"/>
      <c r="C24" s="187" t="s">
        <v>111</v>
      </c>
      <c r="D24" s="188"/>
      <c r="E24" s="188"/>
      <c r="F24" s="188"/>
      <c r="G24" s="188"/>
      <c r="H24" s="188"/>
      <c r="I24" s="189"/>
      <c r="J24" s="133" t="s">
        <v>5</v>
      </c>
      <c r="K24" s="133"/>
      <c r="L24" s="136" t="s">
        <v>79</v>
      </c>
      <c r="M24" s="148"/>
      <c r="N24" s="148"/>
      <c r="O24" s="148"/>
      <c r="P24" s="148"/>
      <c r="Q24" s="148"/>
      <c r="R24" s="166"/>
      <c r="S24" s="104" t="s">
        <v>7</v>
      </c>
      <c r="T24" s="248"/>
      <c r="U24" s="249"/>
      <c r="V24" s="249"/>
      <c r="W24" s="249"/>
      <c r="X24" s="249"/>
      <c r="Y24" s="110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24"/>
      <c r="AP24" s="24"/>
      <c r="AQ24" s="24"/>
      <c r="AR24" s="24"/>
      <c r="AS24" s="24"/>
      <c r="AT24" s="231"/>
      <c r="AU24" s="231" t="b">
        <v>0</v>
      </c>
      <c r="AV24" s="207" t="b">
        <f>AU24</f>
        <v>0</v>
      </c>
      <c r="AW24" s="225"/>
      <c r="AX24" s="207">
        <f>IF(AU24=TRUE,1,0)</f>
        <v>0</v>
      </c>
      <c r="AY24" s="207">
        <f t="shared" ref="AY24" si="5">IF(AV24=TRUE,1,0)</f>
        <v>0</v>
      </c>
      <c r="AZ24" s="207">
        <f>PRODUCT($AW$14,AX24,AY24)</f>
        <v>0</v>
      </c>
      <c r="BA24" s="207">
        <f>$R24</f>
        <v>0</v>
      </c>
      <c r="BB24" s="207">
        <f>PRODUCT($AZ24,$BA24)</f>
        <v>0</v>
      </c>
      <c r="BC24" s="207">
        <f>MAX($BB24)</f>
        <v>0</v>
      </c>
      <c r="BD24" s="207" t="s">
        <v>26</v>
      </c>
      <c r="BE24" s="207" t="s">
        <v>26</v>
      </c>
      <c r="BF24" s="207" t="s">
        <v>26</v>
      </c>
    </row>
    <row r="25" spans="1:58" ht="25.15" customHeight="1" x14ac:dyDescent="0.25">
      <c r="A25" s="146"/>
      <c r="B25" s="109"/>
      <c r="C25" s="190"/>
      <c r="D25" s="191"/>
      <c r="E25" s="191"/>
      <c r="F25" s="191"/>
      <c r="G25" s="191"/>
      <c r="H25" s="191"/>
      <c r="I25" s="192"/>
      <c r="J25" s="133"/>
      <c r="K25" s="133"/>
      <c r="L25" s="175"/>
      <c r="M25" s="149"/>
      <c r="N25" s="149"/>
      <c r="O25" s="149"/>
      <c r="P25" s="149"/>
      <c r="Q25" s="149"/>
      <c r="R25" s="129"/>
      <c r="S25" s="130"/>
      <c r="T25" s="250"/>
      <c r="U25" s="251"/>
      <c r="V25" s="251"/>
      <c r="W25" s="251"/>
      <c r="X25" s="251"/>
      <c r="Y25" s="111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24"/>
      <c r="AP25" s="24"/>
      <c r="AQ25" s="24"/>
      <c r="AR25" s="24"/>
      <c r="AS25" s="24"/>
      <c r="AT25" s="231"/>
      <c r="AU25" s="231"/>
      <c r="AV25" s="207"/>
      <c r="AW25" s="225"/>
      <c r="AX25" s="207"/>
      <c r="AY25" s="207"/>
      <c r="AZ25" s="207"/>
      <c r="BA25" s="207"/>
      <c r="BB25" s="207"/>
      <c r="BC25" s="207"/>
      <c r="BD25" s="207"/>
      <c r="BE25" s="207"/>
      <c r="BF25" s="207"/>
    </row>
    <row r="26" spans="1:58" s="8" customFormat="1" ht="25.5" x14ac:dyDescent="0.25">
      <c r="A26" s="156" t="s">
        <v>86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311">
        <f>$BC$26</f>
        <v>0</v>
      </c>
      <c r="M26" s="312"/>
      <c r="N26" s="312"/>
      <c r="O26" s="312"/>
      <c r="P26" s="312"/>
      <c r="Q26" s="312"/>
      <c r="R26" s="312"/>
      <c r="S26" s="312"/>
      <c r="T26" s="252" t="s">
        <v>8</v>
      </c>
      <c r="U26" s="252"/>
      <c r="V26" s="252"/>
      <c r="W26" s="252"/>
      <c r="X26" s="252"/>
      <c r="Y26" s="25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25"/>
      <c r="AP26" s="25"/>
      <c r="AQ26" s="25"/>
      <c r="AR26" s="25"/>
      <c r="AS26" s="25"/>
      <c r="AT26" s="231"/>
      <c r="AU26" s="232"/>
      <c r="AV26" s="232"/>
      <c r="AW26" s="225"/>
      <c r="AX26" s="226" t="s">
        <v>33</v>
      </c>
      <c r="AY26" s="226"/>
      <c r="AZ26" s="226"/>
      <c r="BA26" s="226"/>
      <c r="BB26" s="46" t="s">
        <v>34</v>
      </c>
      <c r="BC26" s="228">
        <f>($E$6*$G$6)*(BC27/100)</f>
        <v>0</v>
      </c>
      <c r="BD26" s="228"/>
      <c r="BE26" s="228"/>
      <c r="BF26" s="228"/>
    </row>
    <row r="27" spans="1:58" s="8" customFormat="1" ht="25.5" customHeight="1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325" t="s">
        <v>85</v>
      </c>
      <c r="M27" s="326"/>
      <c r="N27" s="326"/>
      <c r="O27" s="326"/>
      <c r="P27" s="326"/>
      <c r="Q27" s="326"/>
      <c r="R27" s="212">
        <f>$BC$27</f>
        <v>0</v>
      </c>
      <c r="S27" s="212"/>
      <c r="T27" s="254" t="s">
        <v>37</v>
      </c>
      <c r="U27" s="254"/>
      <c r="V27" s="254"/>
      <c r="W27" s="254"/>
      <c r="X27" s="254"/>
      <c r="Y27" s="255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25"/>
      <c r="AP27" s="25"/>
      <c r="AQ27" s="25"/>
      <c r="AR27" s="25"/>
      <c r="AS27" s="25"/>
      <c r="AT27" s="231"/>
      <c r="AU27" s="232"/>
      <c r="AV27" s="232"/>
      <c r="AW27" s="225"/>
      <c r="AX27" s="226"/>
      <c r="AY27" s="226"/>
      <c r="AZ27" s="226"/>
      <c r="BA27" s="226"/>
      <c r="BB27" s="46" t="s">
        <v>35</v>
      </c>
      <c r="BC27" s="228">
        <f>SUM(BC14:BC25)</f>
        <v>0</v>
      </c>
      <c r="BD27" s="228"/>
      <c r="BE27" s="228"/>
      <c r="BF27" s="228"/>
    </row>
    <row r="28" spans="1:58" ht="79.900000000000006" customHeight="1" x14ac:dyDescent="0.25">
      <c r="A28" s="157" t="s">
        <v>87</v>
      </c>
      <c r="B28" s="108"/>
      <c r="C28" s="131" t="s">
        <v>10</v>
      </c>
      <c r="D28" s="219" t="s">
        <v>80</v>
      </c>
      <c r="E28" s="219"/>
      <c r="F28" s="219"/>
      <c r="G28" s="219"/>
      <c r="H28" s="219"/>
      <c r="I28" s="219"/>
      <c r="J28" s="136" t="s">
        <v>61</v>
      </c>
      <c r="K28" s="148"/>
      <c r="L28" s="340">
        <f>IF(G29-3.6&gt;0,1,0)*ROUND(0.25*(G29-3.6)/3.6*G6/1.15,0)*IF(AZ28&gt;0,1,0)</f>
        <v>0</v>
      </c>
      <c r="M28" s="341"/>
      <c r="N28" s="341"/>
      <c r="O28" s="167" t="s">
        <v>60</v>
      </c>
      <c r="P28" s="321"/>
      <c r="Q28" s="167" t="s">
        <v>59</v>
      </c>
      <c r="R28" s="210">
        <f>BE28</f>
        <v>0</v>
      </c>
      <c r="S28" s="304" t="s">
        <v>8</v>
      </c>
      <c r="T28" s="187" t="s">
        <v>116</v>
      </c>
      <c r="U28" s="188"/>
      <c r="V28" s="188"/>
      <c r="W28" s="188"/>
      <c r="X28" s="188"/>
      <c r="Y28" s="189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23"/>
      <c r="AP28" s="23"/>
      <c r="AQ28" s="23"/>
      <c r="AR28" s="23"/>
      <c r="AS28" s="23"/>
      <c r="AT28" s="231"/>
      <c r="AU28" s="207" t="b">
        <v>0</v>
      </c>
      <c r="AV28" s="207" t="b">
        <f>AU28</f>
        <v>0</v>
      </c>
      <c r="AW28" s="225"/>
      <c r="AX28" s="207">
        <f>IF(AU28=TRUE,1,0)</f>
        <v>0</v>
      </c>
      <c r="AY28" s="207">
        <f>IF(AV28=TRUE,1,0)</f>
        <v>0</v>
      </c>
      <c r="AZ28" s="207">
        <f t="shared" ref="AZ28" si="6">PRODUCT($AW$14,AX28,AY28)</f>
        <v>0</v>
      </c>
      <c r="BA28" s="207">
        <f>$L28</f>
        <v>0</v>
      </c>
      <c r="BB28" s="207">
        <f t="shared" ref="BB28" si="7">PRODUCT($AZ28,$BA28)</f>
        <v>0</v>
      </c>
      <c r="BC28" s="207">
        <f t="shared" ref="BC28" si="8">MAX($BB28)</f>
        <v>0</v>
      </c>
      <c r="BD28" s="207">
        <f>P28</f>
        <v>0</v>
      </c>
      <c r="BE28" s="207">
        <f>PRODUCT($BC28,$BD28)</f>
        <v>0</v>
      </c>
      <c r="BF28" s="207" t="s">
        <v>26</v>
      </c>
    </row>
    <row r="29" spans="1:58" ht="60" customHeight="1" x14ac:dyDescent="0.25">
      <c r="A29" s="146"/>
      <c r="B29" s="109"/>
      <c r="C29" s="131"/>
      <c r="D29" s="222" t="s">
        <v>78</v>
      </c>
      <c r="E29" s="223"/>
      <c r="F29" s="223"/>
      <c r="G29" s="68"/>
      <c r="H29" s="220" t="s">
        <v>77</v>
      </c>
      <c r="I29" s="221"/>
      <c r="J29" s="175"/>
      <c r="K29" s="149"/>
      <c r="L29" s="342"/>
      <c r="M29" s="343"/>
      <c r="N29" s="343"/>
      <c r="O29" s="168"/>
      <c r="P29" s="322"/>
      <c r="Q29" s="168"/>
      <c r="R29" s="211"/>
      <c r="S29" s="306"/>
      <c r="T29" s="190"/>
      <c r="U29" s="191"/>
      <c r="V29" s="191"/>
      <c r="W29" s="191"/>
      <c r="X29" s="191"/>
      <c r="Y29" s="192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23"/>
      <c r="AP29" s="23"/>
      <c r="AQ29" s="23"/>
      <c r="AR29" s="23"/>
      <c r="AS29" s="23"/>
      <c r="AT29" s="231"/>
      <c r="AU29" s="207"/>
      <c r="AV29" s="207"/>
      <c r="AW29" s="225"/>
      <c r="AX29" s="207"/>
      <c r="AY29" s="207"/>
      <c r="AZ29" s="207"/>
      <c r="BA29" s="207"/>
      <c r="BB29" s="207"/>
      <c r="BC29" s="207"/>
      <c r="BD29" s="207"/>
      <c r="BE29" s="207"/>
      <c r="BF29" s="207"/>
    </row>
    <row r="30" spans="1:58" ht="20.100000000000001" customHeight="1" x14ac:dyDescent="0.25">
      <c r="A30" s="145" t="s">
        <v>88</v>
      </c>
      <c r="B30" s="108"/>
      <c r="C30" s="131" t="s">
        <v>11</v>
      </c>
      <c r="D30" s="187" t="s">
        <v>45</v>
      </c>
      <c r="E30" s="188"/>
      <c r="F30" s="188"/>
      <c r="G30" s="188"/>
      <c r="H30" s="188"/>
      <c r="I30" s="189"/>
      <c r="J30" s="136" t="s">
        <v>61</v>
      </c>
      <c r="K30" s="148"/>
      <c r="L30" s="213"/>
      <c r="M30" s="214"/>
      <c r="N30" s="214"/>
      <c r="O30" s="167" t="s">
        <v>60</v>
      </c>
      <c r="P30" s="297"/>
      <c r="Q30" s="167" t="s">
        <v>59</v>
      </c>
      <c r="R30" s="210">
        <f>BE30</f>
        <v>0</v>
      </c>
      <c r="S30" s="155" t="s">
        <v>9</v>
      </c>
      <c r="T30" s="187" t="s">
        <v>133</v>
      </c>
      <c r="U30" s="188"/>
      <c r="V30" s="188"/>
      <c r="W30" s="188"/>
      <c r="X30" s="188"/>
      <c r="Y30" s="189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23"/>
      <c r="AP30" s="23"/>
      <c r="AQ30" s="23"/>
      <c r="AR30" s="23"/>
      <c r="AS30" s="23"/>
      <c r="AT30" s="231"/>
      <c r="AU30" s="207" t="b">
        <v>0</v>
      </c>
      <c r="AV30" s="207" t="b">
        <f t="shared" ref="AV30" si="9">AU30</f>
        <v>0</v>
      </c>
      <c r="AW30" s="225"/>
      <c r="AX30" s="207">
        <f>IF(AU30=TRUE,1,0)</f>
        <v>0</v>
      </c>
      <c r="AY30" s="207">
        <f t="shared" ref="AY30" si="10">IF(AV30=TRUE,1,0)</f>
        <v>0</v>
      </c>
      <c r="AZ30" s="207">
        <f t="shared" ref="AZ30" si="11">PRODUCT($AW$14,AX30,AY30)</f>
        <v>0</v>
      </c>
      <c r="BA30" s="207">
        <f>$L30</f>
        <v>0</v>
      </c>
      <c r="BB30" s="207">
        <f t="shared" ref="BB30" si="12">PRODUCT($AZ30,$BA30)</f>
        <v>0</v>
      </c>
      <c r="BC30" s="207">
        <f t="shared" ref="BC30" si="13">MAX($BB30)</f>
        <v>0</v>
      </c>
      <c r="BD30" s="207">
        <f>P30</f>
        <v>0</v>
      </c>
      <c r="BE30" s="207">
        <f t="shared" ref="BE30" si="14">PRODUCT($BC30,$BD30)</f>
        <v>0</v>
      </c>
      <c r="BF30" s="207" t="s">
        <v>26</v>
      </c>
    </row>
    <row r="31" spans="1:58" ht="39.950000000000003" customHeight="1" x14ac:dyDescent="0.25">
      <c r="A31" s="146"/>
      <c r="B31" s="109"/>
      <c r="C31" s="131"/>
      <c r="D31" s="190"/>
      <c r="E31" s="191"/>
      <c r="F31" s="191"/>
      <c r="G31" s="191"/>
      <c r="H31" s="191"/>
      <c r="I31" s="192"/>
      <c r="J31" s="175"/>
      <c r="K31" s="149"/>
      <c r="L31" s="215"/>
      <c r="M31" s="216"/>
      <c r="N31" s="216"/>
      <c r="O31" s="168"/>
      <c r="P31" s="298"/>
      <c r="Q31" s="168"/>
      <c r="R31" s="211"/>
      <c r="S31" s="155"/>
      <c r="T31" s="190"/>
      <c r="U31" s="191"/>
      <c r="V31" s="191"/>
      <c r="W31" s="191"/>
      <c r="X31" s="191"/>
      <c r="Y31" s="192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3"/>
      <c r="AP31" s="23"/>
      <c r="AQ31" s="23"/>
      <c r="AR31" s="23"/>
      <c r="AS31" s="23"/>
      <c r="AT31" s="231"/>
      <c r="AU31" s="207"/>
      <c r="AV31" s="207"/>
      <c r="AW31" s="225"/>
      <c r="AX31" s="207"/>
      <c r="AY31" s="207"/>
      <c r="AZ31" s="207"/>
      <c r="BA31" s="207"/>
      <c r="BB31" s="207"/>
      <c r="BC31" s="207"/>
      <c r="BD31" s="207"/>
      <c r="BE31" s="207"/>
      <c r="BF31" s="207"/>
    </row>
    <row r="32" spans="1:58" ht="20.100000000000001" customHeight="1" x14ac:dyDescent="0.25">
      <c r="A32" s="145" t="s">
        <v>89</v>
      </c>
      <c r="B32" s="108"/>
      <c r="C32" s="131" t="s">
        <v>12</v>
      </c>
      <c r="D32" s="131"/>
      <c r="E32" s="131"/>
      <c r="F32" s="131"/>
      <c r="G32" s="131"/>
      <c r="H32" s="131"/>
      <c r="I32" s="131"/>
      <c r="J32" s="136" t="s">
        <v>61</v>
      </c>
      <c r="K32" s="148"/>
      <c r="L32" s="183"/>
      <c r="M32" s="184"/>
      <c r="N32" s="184"/>
      <c r="O32" s="167" t="s">
        <v>60</v>
      </c>
      <c r="P32" s="184"/>
      <c r="Q32" s="167" t="s">
        <v>59</v>
      </c>
      <c r="R32" s="210">
        <f>BE32</f>
        <v>0</v>
      </c>
      <c r="S32" s="155" t="s">
        <v>9</v>
      </c>
      <c r="T32" s="136"/>
      <c r="U32" s="148"/>
      <c r="V32" s="148"/>
      <c r="W32" s="148"/>
      <c r="X32" s="148"/>
      <c r="Y32" s="169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23"/>
      <c r="AP32" s="23"/>
      <c r="AQ32" s="23"/>
      <c r="AR32" s="23"/>
      <c r="AS32" s="23"/>
      <c r="AT32" s="231"/>
      <c r="AU32" s="207" t="b">
        <v>0</v>
      </c>
      <c r="AV32" s="207" t="b">
        <f t="shared" ref="AV32" si="15">AU32</f>
        <v>0</v>
      </c>
      <c r="AW32" s="225"/>
      <c r="AX32" s="207">
        <f t="shared" ref="AX32" si="16">IF(AU32=TRUE,1,0)</f>
        <v>0</v>
      </c>
      <c r="AY32" s="207">
        <f t="shared" ref="AY32" si="17">IF(AV32=TRUE,1,0)</f>
        <v>0</v>
      </c>
      <c r="AZ32" s="207">
        <f t="shared" ref="AZ32" si="18">PRODUCT($AW$14,AX32,AY32)</f>
        <v>0</v>
      </c>
      <c r="BA32" s="207">
        <f>$L32</f>
        <v>0</v>
      </c>
      <c r="BB32" s="207">
        <f t="shared" ref="BB32" si="19">PRODUCT($AZ32,$BA32)</f>
        <v>0</v>
      </c>
      <c r="BC32" s="207">
        <f t="shared" ref="BC32" si="20">MAX($BB32)</f>
        <v>0</v>
      </c>
      <c r="BD32" s="207">
        <f>P32</f>
        <v>0</v>
      </c>
      <c r="BE32" s="207">
        <f t="shared" ref="BE32" si="21">PRODUCT($BC32,$BD32)</f>
        <v>0</v>
      </c>
      <c r="BF32" s="207" t="s">
        <v>26</v>
      </c>
    </row>
    <row r="33" spans="1:58" ht="30" customHeight="1" x14ac:dyDescent="0.25">
      <c r="A33" s="146"/>
      <c r="B33" s="109"/>
      <c r="C33" s="131"/>
      <c r="D33" s="131"/>
      <c r="E33" s="131"/>
      <c r="F33" s="131"/>
      <c r="G33" s="131"/>
      <c r="H33" s="131"/>
      <c r="I33" s="131"/>
      <c r="J33" s="175"/>
      <c r="K33" s="149"/>
      <c r="L33" s="185"/>
      <c r="M33" s="186"/>
      <c r="N33" s="186"/>
      <c r="O33" s="168"/>
      <c r="P33" s="186"/>
      <c r="Q33" s="168"/>
      <c r="R33" s="211"/>
      <c r="S33" s="155"/>
      <c r="T33" s="193"/>
      <c r="U33" s="194"/>
      <c r="V33" s="194"/>
      <c r="W33" s="194"/>
      <c r="X33" s="194"/>
      <c r="Y33" s="296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23"/>
      <c r="AP33" s="23"/>
      <c r="AQ33" s="23"/>
      <c r="AR33" s="23"/>
      <c r="AS33" s="23"/>
      <c r="AT33" s="231"/>
      <c r="AU33" s="207"/>
      <c r="AV33" s="207"/>
      <c r="AW33" s="225"/>
      <c r="AX33" s="207"/>
      <c r="AY33" s="207"/>
      <c r="AZ33" s="207"/>
      <c r="BA33" s="207"/>
      <c r="BB33" s="207"/>
      <c r="BC33" s="207"/>
      <c r="BD33" s="207"/>
      <c r="BE33" s="207"/>
      <c r="BF33" s="207"/>
    </row>
    <row r="34" spans="1:58" ht="20.100000000000001" customHeight="1" x14ac:dyDescent="0.25">
      <c r="A34" s="145" t="s">
        <v>90</v>
      </c>
      <c r="B34" s="108"/>
      <c r="C34" s="131" t="s">
        <v>13</v>
      </c>
      <c r="D34" s="131"/>
      <c r="E34" s="131"/>
      <c r="F34" s="131"/>
      <c r="G34" s="131"/>
      <c r="H34" s="131"/>
      <c r="I34" s="131"/>
      <c r="J34" s="136" t="s">
        <v>61</v>
      </c>
      <c r="K34" s="148"/>
      <c r="L34" s="183"/>
      <c r="M34" s="184"/>
      <c r="N34" s="184"/>
      <c r="O34" s="167" t="s">
        <v>60</v>
      </c>
      <c r="P34" s="184"/>
      <c r="Q34" s="167" t="s">
        <v>59</v>
      </c>
      <c r="R34" s="210">
        <f>BE34</f>
        <v>0</v>
      </c>
      <c r="S34" s="155" t="s">
        <v>9</v>
      </c>
      <c r="T34" s="136"/>
      <c r="U34" s="148"/>
      <c r="V34" s="148"/>
      <c r="W34" s="148"/>
      <c r="X34" s="148"/>
      <c r="Y34" s="169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23"/>
      <c r="AP34" s="23"/>
      <c r="AQ34" s="23"/>
      <c r="AR34" s="23"/>
      <c r="AS34" s="23"/>
      <c r="AT34" s="231"/>
      <c r="AU34" s="207" t="b">
        <v>0</v>
      </c>
      <c r="AV34" s="207" t="b">
        <f t="shared" ref="AV34" si="22">AU34</f>
        <v>0</v>
      </c>
      <c r="AW34" s="225"/>
      <c r="AX34" s="207">
        <f t="shared" ref="AX34" si="23">IF(AU34=TRUE,1,0)</f>
        <v>0</v>
      </c>
      <c r="AY34" s="207">
        <f t="shared" ref="AY34" si="24">IF(AV34=TRUE,1,0)</f>
        <v>0</v>
      </c>
      <c r="AZ34" s="207">
        <f t="shared" ref="AZ34" si="25">PRODUCT($AW$14,AX34,AY34)</f>
        <v>0</v>
      </c>
      <c r="BA34" s="207">
        <f>$L34</f>
        <v>0</v>
      </c>
      <c r="BB34" s="207">
        <f>PRODUCT($AZ34,$BA34)</f>
        <v>0</v>
      </c>
      <c r="BC34" s="207">
        <f t="shared" ref="BC34" si="26">MAX($BB34)</f>
        <v>0</v>
      </c>
      <c r="BD34" s="207">
        <f>P34</f>
        <v>0</v>
      </c>
      <c r="BE34" s="207">
        <f t="shared" ref="BE34" si="27">PRODUCT($BC34,$BD34)</f>
        <v>0</v>
      </c>
      <c r="BF34" s="207" t="s">
        <v>26</v>
      </c>
    </row>
    <row r="35" spans="1:58" ht="30" customHeight="1" x14ac:dyDescent="0.25">
      <c r="A35" s="146"/>
      <c r="B35" s="109"/>
      <c r="C35" s="131"/>
      <c r="D35" s="131"/>
      <c r="E35" s="131"/>
      <c r="F35" s="131"/>
      <c r="G35" s="131"/>
      <c r="H35" s="131"/>
      <c r="I35" s="131"/>
      <c r="J35" s="175"/>
      <c r="K35" s="149"/>
      <c r="L35" s="185"/>
      <c r="M35" s="186"/>
      <c r="N35" s="186"/>
      <c r="O35" s="168"/>
      <c r="P35" s="186"/>
      <c r="Q35" s="168"/>
      <c r="R35" s="211"/>
      <c r="S35" s="155"/>
      <c r="T35" s="193"/>
      <c r="U35" s="194"/>
      <c r="V35" s="194"/>
      <c r="W35" s="194"/>
      <c r="X35" s="194"/>
      <c r="Y35" s="296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23"/>
      <c r="AP35" s="23"/>
      <c r="AQ35" s="23"/>
      <c r="AR35" s="23"/>
      <c r="AS35" s="23"/>
      <c r="AT35" s="231"/>
      <c r="AU35" s="207"/>
      <c r="AV35" s="207"/>
      <c r="AW35" s="225"/>
      <c r="AX35" s="207"/>
      <c r="AY35" s="207"/>
      <c r="AZ35" s="207"/>
      <c r="BA35" s="207"/>
      <c r="BB35" s="207"/>
      <c r="BC35" s="207"/>
      <c r="BD35" s="207"/>
      <c r="BE35" s="207"/>
      <c r="BF35" s="207"/>
    </row>
    <row r="36" spans="1:58" ht="20.100000000000001" customHeight="1" x14ac:dyDescent="0.25">
      <c r="A36" s="145" t="s">
        <v>91</v>
      </c>
      <c r="B36" s="108"/>
      <c r="C36" s="131" t="s">
        <v>134</v>
      </c>
      <c r="D36" s="131"/>
      <c r="E36" s="131"/>
      <c r="F36" s="131"/>
      <c r="G36" s="131"/>
      <c r="H36" s="131"/>
      <c r="I36" s="131"/>
      <c r="J36" s="136" t="s">
        <v>61</v>
      </c>
      <c r="K36" s="148"/>
      <c r="L36" s="183"/>
      <c r="M36" s="184"/>
      <c r="N36" s="184"/>
      <c r="O36" s="167" t="s">
        <v>60</v>
      </c>
      <c r="P36" s="184"/>
      <c r="Q36" s="167" t="s">
        <v>59</v>
      </c>
      <c r="R36" s="210">
        <f>BE36</f>
        <v>0</v>
      </c>
      <c r="S36" s="155" t="s">
        <v>9</v>
      </c>
      <c r="T36" s="187" t="s">
        <v>135</v>
      </c>
      <c r="U36" s="188"/>
      <c r="V36" s="188"/>
      <c r="W36" s="188"/>
      <c r="X36" s="188"/>
      <c r="Y36" s="189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23"/>
      <c r="AP36" s="23"/>
      <c r="AQ36" s="23"/>
      <c r="AR36" s="23"/>
      <c r="AS36" s="23"/>
      <c r="AT36" s="231"/>
      <c r="AU36" s="207" t="b">
        <v>0</v>
      </c>
      <c r="AV36" s="207" t="b">
        <f t="shared" ref="AV36" si="28">AU36</f>
        <v>0</v>
      </c>
      <c r="AW36" s="225"/>
      <c r="AX36" s="207">
        <f t="shared" ref="AX36" si="29">IF(AU36=TRUE,1,0)</f>
        <v>0</v>
      </c>
      <c r="AY36" s="207">
        <f t="shared" ref="AY36" si="30">IF(AV36=TRUE,1,0)</f>
        <v>0</v>
      </c>
      <c r="AZ36" s="207">
        <f t="shared" ref="AZ36" si="31">PRODUCT($AW$14,AX36,AY36)</f>
        <v>0</v>
      </c>
      <c r="BA36" s="207">
        <f>$L36</f>
        <v>0</v>
      </c>
      <c r="BB36" s="207">
        <f t="shared" ref="BB36" si="32">PRODUCT($AZ36,$BA36)</f>
        <v>0</v>
      </c>
      <c r="BC36" s="207">
        <f t="shared" ref="BC36" si="33">MAX($BB36)</f>
        <v>0</v>
      </c>
      <c r="BD36" s="207">
        <f>P36</f>
        <v>0</v>
      </c>
      <c r="BE36" s="207">
        <f t="shared" ref="BE36" si="34">PRODUCT($BC36,$BD36)</f>
        <v>0</v>
      </c>
      <c r="BF36" s="207" t="s">
        <v>26</v>
      </c>
    </row>
    <row r="37" spans="1:58" ht="30" customHeight="1" x14ac:dyDescent="0.25">
      <c r="A37" s="146"/>
      <c r="B37" s="109"/>
      <c r="C37" s="131"/>
      <c r="D37" s="131"/>
      <c r="E37" s="131"/>
      <c r="F37" s="131"/>
      <c r="G37" s="131"/>
      <c r="H37" s="131"/>
      <c r="I37" s="131"/>
      <c r="J37" s="175"/>
      <c r="K37" s="149"/>
      <c r="L37" s="185"/>
      <c r="M37" s="186"/>
      <c r="N37" s="186"/>
      <c r="O37" s="205"/>
      <c r="P37" s="186"/>
      <c r="Q37" s="205"/>
      <c r="R37" s="305"/>
      <c r="S37" s="155"/>
      <c r="T37" s="190"/>
      <c r="U37" s="191"/>
      <c r="V37" s="191"/>
      <c r="W37" s="191"/>
      <c r="X37" s="191"/>
      <c r="Y37" s="192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23"/>
      <c r="AP37" s="23"/>
      <c r="AQ37" s="23"/>
      <c r="AR37" s="23"/>
      <c r="AS37" s="23"/>
      <c r="AT37" s="231"/>
      <c r="AU37" s="207"/>
      <c r="AV37" s="207"/>
      <c r="AW37" s="225"/>
      <c r="AX37" s="207"/>
      <c r="AY37" s="207"/>
      <c r="AZ37" s="207"/>
      <c r="BA37" s="207"/>
      <c r="BB37" s="207"/>
      <c r="BC37" s="207"/>
      <c r="BD37" s="207"/>
      <c r="BE37" s="207"/>
      <c r="BF37" s="207"/>
    </row>
    <row r="38" spans="1:58" ht="20.100000000000001" customHeight="1" x14ac:dyDescent="0.25">
      <c r="A38" s="147" t="s">
        <v>92</v>
      </c>
      <c r="B38" s="108"/>
      <c r="C38" s="131" t="s">
        <v>14</v>
      </c>
      <c r="D38" s="131"/>
      <c r="E38" s="131"/>
      <c r="F38" s="131"/>
      <c r="G38" s="131"/>
      <c r="H38" s="131"/>
      <c r="I38" s="131"/>
      <c r="J38" s="136" t="s">
        <v>62</v>
      </c>
      <c r="K38" s="148"/>
      <c r="L38" s="183"/>
      <c r="M38" s="184"/>
      <c r="N38" s="184"/>
      <c r="O38" s="167" t="s">
        <v>60</v>
      </c>
      <c r="P38" s="184"/>
      <c r="Q38" s="167" t="s">
        <v>59</v>
      </c>
      <c r="R38" s="210">
        <f>BE38</f>
        <v>0</v>
      </c>
      <c r="S38" s="155" t="s">
        <v>9</v>
      </c>
      <c r="T38" s="102"/>
      <c r="U38" s="103"/>
      <c r="V38" s="103"/>
      <c r="W38" s="103"/>
      <c r="X38" s="103"/>
      <c r="Y38" s="10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23"/>
      <c r="AP38" s="23"/>
      <c r="AQ38" s="23"/>
      <c r="AR38" s="23"/>
      <c r="AS38" s="23"/>
      <c r="AT38" s="231"/>
      <c r="AU38" s="207" t="b">
        <v>0</v>
      </c>
      <c r="AV38" s="207" t="b">
        <f t="shared" ref="AV38" si="35">AU38</f>
        <v>0</v>
      </c>
      <c r="AW38" s="225"/>
      <c r="AX38" s="207">
        <f>IF(AU38=TRUE,1,0)</f>
        <v>0</v>
      </c>
      <c r="AY38" s="207">
        <f t="shared" ref="AY38" si="36">IF(AV38=TRUE,1,0)</f>
        <v>0</v>
      </c>
      <c r="AZ38" s="207">
        <f t="shared" ref="AZ38" si="37">PRODUCT($AW$14,AX38,AY38)</f>
        <v>0</v>
      </c>
      <c r="BA38" s="207">
        <f>$L38</f>
        <v>0</v>
      </c>
      <c r="BB38" s="207">
        <f t="shared" ref="BB38" si="38">PRODUCT($AZ38,$BA38)</f>
        <v>0</v>
      </c>
      <c r="BC38" s="207">
        <f t="shared" ref="BC38" si="39">MAX($BB38)</f>
        <v>0</v>
      </c>
      <c r="BD38" s="207">
        <f>P38</f>
        <v>0</v>
      </c>
      <c r="BE38" s="207">
        <f t="shared" ref="BE38" si="40">PRODUCT($BC38,$BD38)</f>
        <v>0</v>
      </c>
      <c r="BF38" s="207" t="s">
        <v>26</v>
      </c>
    </row>
    <row r="39" spans="1:58" ht="30" customHeight="1" x14ac:dyDescent="0.25">
      <c r="A39" s="146"/>
      <c r="B39" s="109"/>
      <c r="C39" s="132"/>
      <c r="D39" s="132"/>
      <c r="E39" s="132"/>
      <c r="F39" s="132"/>
      <c r="G39" s="132"/>
      <c r="H39" s="132"/>
      <c r="I39" s="132"/>
      <c r="J39" s="175"/>
      <c r="K39" s="149"/>
      <c r="L39" s="185"/>
      <c r="M39" s="186"/>
      <c r="N39" s="186"/>
      <c r="O39" s="168"/>
      <c r="P39" s="186"/>
      <c r="Q39" s="168"/>
      <c r="R39" s="211"/>
      <c r="S39" s="155"/>
      <c r="T39" s="105"/>
      <c r="U39" s="106"/>
      <c r="V39" s="106"/>
      <c r="W39" s="106"/>
      <c r="X39" s="106"/>
      <c r="Y39" s="107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23"/>
      <c r="AP39" s="23"/>
      <c r="AQ39" s="23"/>
      <c r="AR39" s="23"/>
      <c r="AS39" s="23"/>
      <c r="AT39" s="231"/>
      <c r="AU39" s="207"/>
      <c r="AV39" s="207"/>
      <c r="AW39" s="225"/>
      <c r="AX39" s="207"/>
      <c r="AY39" s="207"/>
      <c r="AZ39" s="207"/>
      <c r="BA39" s="207"/>
      <c r="BB39" s="207"/>
      <c r="BC39" s="207"/>
      <c r="BD39" s="207"/>
      <c r="BE39" s="207"/>
      <c r="BF39" s="207"/>
    </row>
    <row r="40" spans="1:58" ht="35.1" customHeight="1" x14ac:dyDescent="0.25">
      <c r="A40" s="145" t="s">
        <v>99</v>
      </c>
      <c r="B40" s="160"/>
      <c r="C40" s="133" t="s">
        <v>76</v>
      </c>
      <c r="D40" s="144"/>
      <c r="E40" s="162" t="s">
        <v>165</v>
      </c>
      <c r="F40" s="162"/>
      <c r="G40" s="162"/>
      <c r="H40" s="162"/>
      <c r="I40" s="162"/>
      <c r="J40" s="148" t="s">
        <v>61</v>
      </c>
      <c r="K40" s="148"/>
      <c r="L40" s="183"/>
      <c r="M40" s="184"/>
      <c r="N40" s="184"/>
      <c r="O40" s="167" t="s">
        <v>60</v>
      </c>
      <c r="P40" s="184"/>
      <c r="Q40" s="167" t="s">
        <v>59</v>
      </c>
      <c r="R40" s="210">
        <f>BE40</f>
        <v>0</v>
      </c>
      <c r="S40" s="299" t="s">
        <v>9</v>
      </c>
      <c r="T40" s="102"/>
      <c r="U40" s="103"/>
      <c r="V40" s="103"/>
      <c r="W40" s="103"/>
      <c r="X40" s="103"/>
      <c r="Y40" s="10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23"/>
      <c r="AP40" s="303" t="s">
        <v>108</v>
      </c>
      <c r="AQ40" s="303" t="s">
        <v>109</v>
      </c>
      <c r="AR40" s="303" t="s">
        <v>110</v>
      </c>
      <c r="AS40" s="22"/>
      <c r="AT40" s="231"/>
      <c r="AU40" s="207" t="b">
        <v>0</v>
      </c>
      <c r="AV40" s="207" t="b">
        <f>AU40</f>
        <v>0</v>
      </c>
      <c r="AW40" s="225"/>
      <c r="AX40" s="207">
        <f>IF(AU40=TRUE,1,0)</f>
        <v>0</v>
      </c>
      <c r="AY40" s="207">
        <f t="shared" ref="AY40" si="41">IF(AV40=TRUE,1,0)</f>
        <v>0</v>
      </c>
      <c r="AZ40" s="207">
        <f>PRODUCT($AW$14,$AX$40,AY40)</f>
        <v>0</v>
      </c>
      <c r="BA40" s="207">
        <f>$L40</f>
        <v>0</v>
      </c>
      <c r="BB40" s="207">
        <f>PRODUCT($AZ40,$BA40)</f>
        <v>0</v>
      </c>
      <c r="BC40" s="207">
        <f>MAX($BB40:$BB41)</f>
        <v>0</v>
      </c>
      <c r="BD40" s="207">
        <f>P40</f>
        <v>0</v>
      </c>
      <c r="BE40" s="207">
        <f>BC40*BD40</f>
        <v>0</v>
      </c>
      <c r="BF40" s="207" t="s">
        <v>26</v>
      </c>
    </row>
    <row r="41" spans="1:58" ht="35.1" customHeight="1" x14ac:dyDescent="0.25">
      <c r="A41" s="146"/>
      <c r="B41" s="161"/>
      <c r="C41" s="144"/>
      <c r="D41" s="144"/>
      <c r="E41" s="162"/>
      <c r="F41" s="162"/>
      <c r="G41" s="162"/>
      <c r="H41" s="162"/>
      <c r="I41" s="162"/>
      <c r="J41" s="149"/>
      <c r="K41" s="149"/>
      <c r="L41" s="185"/>
      <c r="M41" s="186"/>
      <c r="N41" s="186"/>
      <c r="O41" s="168"/>
      <c r="P41" s="186"/>
      <c r="Q41" s="168"/>
      <c r="R41" s="211"/>
      <c r="S41" s="300"/>
      <c r="T41" s="105"/>
      <c r="U41" s="106"/>
      <c r="V41" s="106"/>
      <c r="W41" s="106"/>
      <c r="X41" s="106"/>
      <c r="Y41" s="107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23"/>
      <c r="AP41" s="304"/>
      <c r="AQ41" s="304"/>
      <c r="AR41" s="304"/>
      <c r="AS41" s="22"/>
      <c r="AT41" s="231"/>
      <c r="AU41" s="207"/>
      <c r="AV41" s="207"/>
      <c r="AW41" s="225"/>
      <c r="AX41" s="207"/>
      <c r="AY41" s="207"/>
      <c r="AZ41" s="207"/>
      <c r="BA41" s="207"/>
      <c r="BB41" s="207"/>
      <c r="BC41" s="207"/>
      <c r="BD41" s="207"/>
      <c r="BE41" s="207"/>
      <c r="BF41" s="207"/>
    </row>
    <row r="42" spans="1:58" ht="50.1" customHeight="1" x14ac:dyDescent="0.25">
      <c r="A42" s="157" t="s">
        <v>100</v>
      </c>
      <c r="B42" s="209"/>
      <c r="C42" s="206" t="s">
        <v>15</v>
      </c>
      <c r="D42" s="158" t="s">
        <v>43</v>
      </c>
      <c r="E42" s="158"/>
      <c r="F42" s="158"/>
      <c r="G42" s="158"/>
      <c r="H42" s="158"/>
      <c r="I42" s="158"/>
      <c r="J42" s="193" t="s">
        <v>61</v>
      </c>
      <c r="K42" s="194"/>
      <c r="L42" s="183"/>
      <c r="M42" s="184"/>
      <c r="N42" s="184"/>
      <c r="O42" s="167" t="s">
        <v>60</v>
      </c>
      <c r="P42" s="184"/>
      <c r="Q42" s="167" t="s">
        <v>59</v>
      </c>
      <c r="R42" s="210">
        <f>BE42</f>
        <v>0</v>
      </c>
      <c r="S42" s="195" t="s">
        <v>9</v>
      </c>
      <c r="T42" s="102"/>
      <c r="U42" s="103"/>
      <c r="V42" s="103"/>
      <c r="W42" s="103"/>
      <c r="X42" s="103"/>
      <c r="Y42" s="10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23"/>
      <c r="AP42" s="23"/>
      <c r="AQ42" s="23"/>
      <c r="AR42" s="23"/>
      <c r="AS42" s="23"/>
      <c r="AT42" s="231"/>
      <c r="AU42" s="207" t="b">
        <v>0</v>
      </c>
      <c r="AV42" s="207" t="b">
        <f>AU42</f>
        <v>0</v>
      </c>
      <c r="AW42" s="225"/>
      <c r="AX42" s="207">
        <f>IF(AU42=TRUE,1,0)</f>
        <v>0</v>
      </c>
      <c r="AY42" s="207">
        <f t="shared" ref="AY42" si="42">IF(AV42=TRUE,1,0)</f>
        <v>0</v>
      </c>
      <c r="AZ42" s="207">
        <f>PRODUCT($AW$14,AX42,AY42)</f>
        <v>0</v>
      </c>
      <c r="BA42" s="207">
        <f>$L42</f>
        <v>0</v>
      </c>
      <c r="BB42" s="207">
        <f>PRODUCT($AZ42,$BA42)</f>
        <v>0</v>
      </c>
      <c r="BC42" s="207">
        <f>MAX($BB42)</f>
        <v>0</v>
      </c>
      <c r="BD42" s="207">
        <f>P42</f>
        <v>0</v>
      </c>
      <c r="BE42" s="207">
        <f>BC42*BD42</f>
        <v>0</v>
      </c>
      <c r="BF42" s="207" t="s">
        <v>26</v>
      </c>
    </row>
    <row r="43" spans="1:58" ht="50.1" customHeight="1" x14ac:dyDescent="0.25">
      <c r="A43" s="146"/>
      <c r="B43" s="109"/>
      <c r="C43" s="131"/>
      <c r="D43" s="159"/>
      <c r="E43" s="159"/>
      <c r="F43" s="159"/>
      <c r="G43" s="159"/>
      <c r="H43" s="159"/>
      <c r="I43" s="159"/>
      <c r="J43" s="175"/>
      <c r="K43" s="149"/>
      <c r="L43" s="185"/>
      <c r="M43" s="186"/>
      <c r="N43" s="186"/>
      <c r="O43" s="168"/>
      <c r="P43" s="186"/>
      <c r="Q43" s="168"/>
      <c r="R43" s="211"/>
      <c r="S43" s="111"/>
      <c r="T43" s="105"/>
      <c r="U43" s="106"/>
      <c r="V43" s="106"/>
      <c r="W43" s="106"/>
      <c r="X43" s="106"/>
      <c r="Y43" s="107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23"/>
      <c r="AP43" s="23"/>
      <c r="AQ43" s="23"/>
      <c r="AR43" s="23"/>
      <c r="AS43" s="23"/>
      <c r="AT43" s="231"/>
      <c r="AU43" s="207"/>
      <c r="AV43" s="207"/>
      <c r="AW43" s="225"/>
      <c r="AX43" s="207"/>
      <c r="AY43" s="207"/>
      <c r="AZ43" s="207"/>
      <c r="BA43" s="207"/>
      <c r="BB43" s="207"/>
      <c r="BC43" s="207"/>
      <c r="BD43" s="207"/>
      <c r="BE43" s="207"/>
      <c r="BF43" s="207"/>
    </row>
    <row r="44" spans="1:58" ht="20.100000000000001" customHeight="1" x14ac:dyDescent="0.25">
      <c r="A44" s="145" t="s">
        <v>101</v>
      </c>
      <c r="B44" s="108"/>
      <c r="C44" s="131" t="s">
        <v>48</v>
      </c>
      <c r="D44" s="131"/>
      <c r="E44" s="131"/>
      <c r="F44" s="131"/>
      <c r="G44" s="131"/>
      <c r="H44" s="131"/>
      <c r="I44" s="131"/>
      <c r="J44" s="133" t="s">
        <v>6</v>
      </c>
      <c r="K44" s="134"/>
      <c r="L44" s="183"/>
      <c r="M44" s="184"/>
      <c r="N44" s="184"/>
      <c r="O44" s="184"/>
      <c r="P44" s="184"/>
      <c r="Q44" s="184"/>
      <c r="R44" s="301"/>
      <c r="S44" s="110" t="s">
        <v>9</v>
      </c>
      <c r="T44" s="102"/>
      <c r="U44" s="103"/>
      <c r="V44" s="103"/>
      <c r="W44" s="103"/>
      <c r="X44" s="103"/>
      <c r="Y44" s="10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23"/>
      <c r="AP44" s="23"/>
      <c r="AQ44" s="23"/>
      <c r="AR44" s="23"/>
      <c r="AS44" s="23"/>
      <c r="AT44" s="231"/>
      <c r="AU44" s="207" t="b">
        <v>0</v>
      </c>
      <c r="AV44" s="207" t="b">
        <f t="shared" ref="AV44" si="43">AU44</f>
        <v>0</v>
      </c>
      <c r="AW44" s="225"/>
      <c r="AX44" s="207">
        <f t="shared" ref="AX44" si="44">IF(AU44=TRUE,1,0)</f>
        <v>0</v>
      </c>
      <c r="AY44" s="207">
        <f t="shared" ref="AY44" si="45">IF(AV44=TRUE,1,0)</f>
        <v>0</v>
      </c>
      <c r="AZ44" s="207">
        <f>PRODUCT($AW$14,AX44,AY44)</f>
        <v>0</v>
      </c>
      <c r="BA44" s="207">
        <f>$L44</f>
        <v>0</v>
      </c>
      <c r="BB44" s="207">
        <f t="shared" ref="BB44" si="46">PRODUCT($AZ44,$BA44)</f>
        <v>0</v>
      </c>
      <c r="BC44" s="207">
        <f t="shared" ref="BC44" si="47">MAX($BB44)</f>
        <v>0</v>
      </c>
      <c r="BD44" s="207" t="s">
        <v>26</v>
      </c>
      <c r="BE44" s="207" t="s">
        <v>26</v>
      </c>
      <c r="BF44" s="207">
        <f>BC44</f>
        <v>0</v>
      </c>
    </row>
    <row r="45" spans="1:58" ht="20.100000000000001" customHeight="1" x14ac:dyDescent="0.25">
      <c r="A45" s="146"/>
      <c r="B45" s="109"/>
      <c r="C45" s="131"/>
      <c r="D45" s="131"/>
      <c r="E45" s="131"/>
      <c r="F45" s="131"/>
      <c r="G45" s="131"/>
      <c r="H45" s="131"/>
      <c r="I45" s="131"/>
      <c r="J45" s="133"/>
      <c r="K45" s="134"/>
      <c r="L45" s="185"/>
      <c r="M45" s="186"/>
      <c r="N45" s="186"/>
      <c r="O45" s="186"/>
      <c r="P45" s="186"/>
      <c r="Q45" s="186"/>
      <c r="R45" s="302"/>
      <c r="S45" s="111"/>
      <c r="T45" s="105"/>
      <c r="U45" s="106"/>
      <c r="V45" s="106"/>
      <c r="W45" s="106"/>
      <c r="X45" s="106"/>
      <c r="Y45" s="107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23"/>
      <c r="AP45" s="23"/>
      <c r="AQ45" s="23"/>
      <c r="AR45" s="23"/>
      <c r="AS45" s="23"/>
      <c r="AT45" s="231"/>
      <c r="AU45" s="207"/>
      <c r="AV45" s="207"/>
      <c r="AW45" s="225"/>
      <c r="AX45" s="207"/>
      <c r="AY45" s="207"/>
      <c r="AZ45" s="207"/>
      <c r="BA45" s="207"/>
      <c r="BB45" s="207"/>
      <c r="BC45" s="207"/>
      <c r="BD45" s="207"/>
      <c r="BE45" s="207"/>
      <c r="BF45" s="207"/>
    </row>
    <row r="46" spans="1:58" ht="20.100000000000001" customHeight="1" x14ac:dyDescent="0.25">
      <c r="A46" s="145" t="s">
        <v>102</v>
      </c>
      <c r="B46" s="108"/>
      <c r="C46" s="131" t="s">
        <v>49</v>
      </c>
      <c r="D46" s="131"/>
      <c r="E46" s="131"/>
      <c r="F46" s="131"/>
      <c r="G46" s="131"/>
      <c r="H46" s="131"/>
      <c r="I46" s="131"/>
      <c r="J46" s="133" t="s">
        <v>6</v>
      </c>
      <c r="K46" s="134"/>
      <c r="L46" s="183"/>
      <c r="M46" s="184"/>
      <c r="N46" s="184"/>
      <c r="O46" s="184"/>
      <c r="P46" s="184"/>
      <c r="Q46" s="184"/>
      <c r="R46" s="301"/>
      <c r="S46" s="110" t="s">
        <v>9</v>
      </c>
      <c r="T46" s="102"/>
      <c r="U46" s="103"/>
      <c r="V46" s="103"/>
      <c r="W46" s="103"/>
      <c r="X46" s="103"/>
      <c r="Y46" s="10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23"/>
      <c r="AP46" s="23"/>
      <c r="AQ46" s="23"/>
      <c r="AR46" s="23"/>
      <c r="AS46" s="23"/>
      <c r="AT46" s="231"/>
      <c r="AU46" s="207" t="b">
        <v>0</v>
      </c>
      <c r="AV46" s="207" t="b">
        <f t="shared" ref="AV46" si="48">AU46</f>
        <v>0</v>
      </c>
      <c r="AW46" s="225"/>
      <c r="AX46" s="207">
        <f t="shared" ref="AX46" si="49">IF(AU46=TRUE,1,0)</f>
        <v>0</v>
      </c>
      <c r="AY46" s="207">
        <f t="shared" ref="AY46" si="50">IF(AV46=TRUE,1,0)</f>
        <v>0</v>
      </c>
      <c r="AZ46" s="207">
        <f>PRODUCT($AW$14,AX46,AY46)</f>
        <v>0</v>
      </c>
      <c r="BA46" s="207">
        <f>$L46</f>
        <v>0</v>
      </c>
      <c r="BB46" s="207">
        <f t="shared" ref="BB46" si="51">PRODUCT($AZ46,$BA46)</f>
        <v>0</v>
      </c>
      <c r="BC46" s="207">
        <f t="shared" ref="BC46" si="52">MAX($BB46)</f>
        <v>0</v>
      </c>
      <c r="BD46" s="207" t="s">
        <v>26</v>
      </c>
      <c r="BE46" s="207" t="s">
        <v>26</v>
      </c>
      <c r="BF46" s="207">
        <f t="shared" ref="BF46" si="53">BC46</f>
        <v>0</v>
      </c>
    </row>
    <row r="47" spans="1:58" ht="20.100000000000001" customHeight="1" x14ac:dyDescent="0.25">
      <c r="A47" s="146"/>
      <c r="B47" s="109"/>
      <c r="C47" s="131"/>
      <c r="D47" s="131"/>
      <c r="E47" s="131"/>
      <c r="F47" s="131"/>
      <c r="G47" s="131"/>
      <c r="H47" s="131"/>
      <c r="I47" s="131"/>
      <c r="J47" s="133"/>
      <c r="K47" s="134"/>
      <c r="L47" s="185"/>
      <c r="M47" s="186"/>
      <c r="N47" s="186"/>
      <c r="O47" s="186"/>
      <c r="P47" s="186"/>
      <c r="Q47" s="186"/>
      <c r="R47" s="302"/>
      <c r="S47" s="111"/>
      <c r="T47" s="105"/>
      <c r="U47" s="106"/>
      <c r="V47" s="106"/>
      <c r="W47" s="106"/>
      <c r="X47" s="106"/>
      <c r="Y47" s="107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23"/>
      <c r="AP47" s="23"/>
      <c r="AQ47" s="23"/>
      <c r="AR47" s="23"/>
      <c r="AS47" s="23"/>
      <c r="AT47" s="231"/>
      <c r="AU47" s="207"/>
      <c r="AV47" s="207"/>
      <c r="AW47" s="225"/>
      <c r="AX47" s="207"/>
      <c r="AY47" s="207"/>
      <c r="AZ47" s="207"/>
      <c r="BA47" s="207"/>
      <c r="BB47" s="207"/>
      <c r="BC47" s="207"/>
      <c r="BD47" s="207"/>
      <c r="BE47" s="207"/>
      <c r="BF47" s="207"/>
    </row>
    <row r="48" spans="1:58" ht="34.9" customHeight="1" x14ac:dyDescent="0.25">
      <c r="A48" s="145" t="s">
        <v>103</v>
      </c>
      <c r="B48" s="108"/>
      <c r="C48" s="131" t="s">
        <v>93</v>
      </c>
      <c r="D48" s="131"/>
      <c r="E48" s="131"/>
      <c r="F48" s="131"/>
      <c r="G48" s="131"/>
      <c r="H48" s="131"/>
      <c r="I48" s="131"/>
      <c r="J48" s="133" t="s">
        <v>6</v>
      </c>
      <c r="K48" s="134"/>
      <c r="L48" s="183"/>
      <c r="M48" s="184"/>
      <c r="N48" s="184"/>
      <c r="O48" s="184"/>
      <c r="P48" s="184"/>
      <c r="Q48" s="184"/>
      <c r="R48" s="301"/>
      <c r="S48" s="110" t="s">
        <v>9</v>
      </c>
      <c r="T48" s="102"/>
      <c r="U48" s="103"/>
      <c r="V48" s="103"/>
      <c r="W48" s="103"/>
      <c r="X48" s="103"/>
      <c r="Y48" s="10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23"/>
      <c r="AP48" s="23"/>
      <c r="AQ48" s="23"/>
      <c r="AR48" s="23"/>
      <c r="AS48" s="23"/>
      <c r="AT48" s="231"/>
      <c r="AU48" s="207" t="b">
        <v>0</v>
      </c>
      <c r="AV48" s="207" t="b">
        <f t="shared" ref="AV48" si="54">AU48</f>
        <v>0</v>
      </c>
      <c r="AW48" s="225"/>
      <c r="AX48" s="227">
        <f>IF(AU48=TRUE,1,0)</f>
        <v>0</v>
      </c>
      <c r="AY48" s="227">
        <f>IF(AV48=TRUE,1,0)</f>
        <v>0</v>
      </c>
      <c r="AZ48" s="227">
        <f>PRODUCT($AW$14,AX48,AY48)</f>
        <v>0</v>
      </c>
      <c r="BA48" s="227">
        <f>$L48</f>
        <v>0</v>
      </c>
      <c r="BB48" s="227">
        <f>PRODUCT($AZ48,$BA48)</f>
        <v>0</v>
      </c>
      <c r="BC48" s="227">
        <f>MAX($BB48)</f>
        <v>0</v>
      </c>
      <c r="BD48" s="227" t="s">
        <v>26</v>
      </c>
      <c r="BE48" s="227" t="s">
        <v>26</v>
      </c>
      <c r="BF48" s="227">
        <f>BC48</f>
        <v>0</v>
      </c>
    </row>
    <row r="49" spans="1:58" ht="34.9" customHeight="1" x14ac:dyDescent="0.25">
      <c r="A49" s="146"/>
      <c r="B49" s="109"/>
      <c r="C49" s="131"/>
      <c r="D49" s="131"/>
      <c r="E49" s="131"/>
      <c r="F49" s="131"/>
      <c r="G49" s="131"/>
      <c r="H49" s="131"/>
      <c r="I49" s="131"/>
      <c r="J49" s="133"/>
      <c r="K49" s="134"/>
      <c r="L49" s="185"/>
      <c r="M49" s="186"/>
      <c r="N49" s="186"/>
      <c r="O49" s="186"/>
      <c r="P49" s="186"/>
      <c r="Q49" s="186"/>
      <c r="R49" s="302"/>
      <c r="S49" s="111"/>
      <c r="T49" s="105"/>
      <c r="U49" s="106"/>
      <c r="V49" s="106"/>
      <c r="W49" s="106"/>
      <c r="X49" s="106"/>
      <c r="Y49" s="107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23"/>
      <c r="AP49" s="23"/>
      <c r="AQ49" s="23"/>
      <c r="AR49" s="23"/>
      <c r="AS49" s="23"/>
      <c r="AT49" s="231"/>
      <c r="AU49" s="207"/>
      <c r="AV49" s="207"/>
      <c r="AW49" s="225"/>
      <c r="AX49" s="227"/>
      <c r="AY49" s="227"/>
      <c r="AZ49" s="227"/>
      <c r="BA49" s="227"/>
      <c r="BB49" s="227"/>
      <c r="BC49" s="227"/>
      <c r="BD49" s="227"/>
      <c r="BE49" s="227"/>
      <c r="BF49" s="227"/>
    </row>
    <row r="50" spans="1:58" ht="20.100000000000001" customHeight="1" x14ac:dyDescent="0.25">
      <c r="A50" s="145" t="s">
        <v>104</v>
      </c>
      <c r="B50" s="108"/>
      <c r="C50" s="131" t="s">
        <v>53</v>
      </c>
      <c r="D50" s="131"/>
      <c r="E50" s="131"/>
      <c r="F50" s="131"/>
      <c r="G50" s="131"/>
      <c r="H50" s="131"/>
      <c r="I50" s="131"/>
      <c r="J50" s="133" t="s">
        <v>6</v>
      </c>
      <c r="K50" s="134"/>
      <c r="L50" s="183"/>
      <c r="M50" s="184"/>
      <c r="N50" s="184"/>
      <c r="O50" s="184"/>
      <c r="P50" s="184"/>
      <c r="Q50" s="184"/>
      <c r="R50" s="301"/>
      <c r="S50" s="110" t="s">
        <v>9</v>
      </c>
      <c r="T50" s="102"/>
      <c r="U50" s="103"/>
      <c r="V50" s="103"/>
      <c r="W50" s="103"/>
      <c r="X50" s="103"/>
      <c r="Y50" s="10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23"/>
      <c r="AP50" s="23"/>
      <c r="AQ50" s="23"/>
      <c r="AR50" s="23"/>
      <c r="AS50" s="23"/>
      <c r="AT50" s="231"/>
      <c r="AU50" s="207" t="b">
        <v>0</v>
      </c>
      <c r="AV50" s="207" t="b">
        <f t="shared" ref="AV50" si="55">AU50</f>
        <v>0</v>
      </c>
      <c r="AW50" s="225"/>
      <c r="AX50" s="207">
        <f t="shared" ref="AX50" si="56">IF(AU50=TRUE,1,0)</f>
        <v>0</v>
      </c>
      <c r="AY50" s="207">
        <f t="shared" ref="AY50" si="57">IF(AV50=TRUE,1,0)</f>
        <v>0</v>
      </c>
      <c r="AZ50" s="207">
        <f>PRODUCT($AW$14,AX50,AY50)</f>
        <v>0</v>
      </c>
      <c r="BA50" s="207">
        <f>$L50</f>
        <v>0</v>
      </c>
      <c r="BB50" s="207">
        <f t="shared" ref="BB50" si="58">PRODUCT($AZ50,$BA50)</f>
        <v>0</v>
      </c>
      <c r="BC50" s="207">
        <f t="shared" ref="BC50" si="59">MAX($BB50)</f>
        <v>0</v>
      </c>
      <c r="BD50" s="207" t="s">
        <v>26</v>
      </c>
      <c r="BE50" s="207" t="s">
        <v>26</v>
      </c>
      <c r="BF50" s="207">
        <f t="shared" ref="BF50" si="60">BC50</f>
        <v>0</v>
      </c>
    </row>
    <row r="51" spans="1:58" ht="20.100000000000001" customHeight="1" x14ac:dyDescent="0.25">
      <c r="A51" s="146"/>
      <c r="B51" s="109"/>
      <c r="C51" s="131"/>
      <c r="D51" s="131"/>
      <c r="E51" s="131"/>
      <c r="F51" s="131"/>
      <c r="G51" s="131"/>
      <c r="H51" s="131"/>
      <c r="I51" s="131"/>
      <c r="J51" s="133"/>
      <c r="K51" s="134"/>
      <c r="L51" s="185"/>
      <c r="M51" s="186"/>
      <c r="N51" s="186"/>
      <c r="O51" s="186"/>
      <c r="P51" s="186"/>
      <c r="Q51" s="186"/>
      <c r="R51" s="302"/>
      <c r="S51" s="111"/>
      <c r="T51" s="105"/>
      <c r="U51" s="106"/>
      <c r="V51" s="106"/>
      <c r="W51" s="106"/>
      <c r="X51" s="106"/>
      <c r="Y51" s="107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23"/>
      <c r="AP51" s="23"/>
      <c r="AQ51" s="23"/>
      <c r="AR51" s="23"/>
      <c r="AS51" s="23"/>
      <c r="AT51" s="231"/>
      <c r="AU51" s="207"/>
      <c r="AV51" s="207"/>
      <c r="AW51" s="225"/>
      <c r="AX51" s="207"/>
      <c r="AY51" s="207"/>
      <c r="AZ51" s="207"/>
      <c r="BA51" s="207"/>
      <c r="BB51" s="207"/>
      <c r="BC51" s="207"/>
      <c r="BD51" s="207"/>
      <c r="BE51" s="207"/>
      <c r="BF51" s="207"/>
    </row>
    <row r="52" spans="1:58" ht="20.100000000000001" customHeight="1" x14ac:dyDescent="0.25">
      <c r="A52" s="145" t="s">
        <v>105</v>
      </c>
      <c r="B52" s="108"/>
      <c r="C52" s="131" t="s">
        <v>50</v>
      </c>
      <c r="D52" s="131"/>
      <c r="E52" s="131"/>
      <c r="F52" s="131"/>
      <c r="G52" s="131"/>
      <c r="H52" s="131"/>
      <c r="I52" s="131"/>
      <c r="J52" s="133" t="s">
        <v>6</v>
      </c>
      <c r="K52" s="134"/>
      <c r="L52" s="183"/>
      <c r="M52" s="184"/>
      <c r="N52" s="184"/>
      <c r="O52" s="184"/>
      <c r="P52" s="184"/>
      <c r="Q52" s="184"/>
      <c r="R52" s="301"/>
      <c r="S52" s="110" t="s">
        <v>9</v>
      </c>
      <c r="T52" s="102"/>
      <c r="U52" s="103"/>
      <c r="V52" s="103"/>
      <c r="W52" s="103"/>
      <c r="X52" s="103"/>
      <c r="Y52" s="10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23"/>
      <c r="AP52" s="23"/>
      <c r="AQ52" s="23"/>
      <c r="AR52" s="23"/>
      <c r="AS52" s="23"/>
      <c r="AT52" s="231"/>
      <c r="AU52" s="207" t="b">
        <v>0</v>
      </c>
      <c r="AV52" s="207" t="b">
        <f t="shared" ref="AV52" si="61">AU52</f>
        <v>0</v>
      </c>
      <c r="AW52" s="225"/>
      <c r="AX52" s="207">
        <f t="shared" ref="AX52" si="62">IF(AU52=TRUE,1,0)</f>
        <v>0</v>
      </c>
      <c r="AY52" s="207">
        <f t="shared" ref="AY52" si="63">IF(AV52=TRUE,1,0)</f>
        <v>0</v>
      </c>
      <c r="AZ52" s="207">
        <f>PRODUCT($AW$14,AX52,AY52)</f>
        <v>0</v>
      </c>
      <c r="BA52" s="207">
        <f>$L52</f>
        <v>0</v>
      </c>
      <c r="BB52" s="207">
        <f t="shared" ref="BB52" si="64">PRODUCT($AZ52,$BA52)</f>
        <v>0</v>
      </c>
      <c r="BC52" s="207">
        <f t="shared" ref="BC52" si="65">MAX($BB52)</f>
        <v>0</v>
      </c>
      <c r="BD52" s="207" t="s">
        <v>26</v>
      </c>
      <c r="BE52" s="207" t="s">
        <v>26</v>
      </c>
      <c r="BF52" s="207">
        <f>BC52</f>
        <v>0</v>
      </c>
    </row>
    <row r="53" spans="1:58" ht="20.100000000000001" customHeight="1" x14ac:dyDescent="0.25">
      <c r="A53" s="146"/>
      <c r="B53" s="109"/>
      <c r="C53" s="131"/>
      <c r="D53" s="131"/>
      <c r="E53" s="131"/>
      <c r="F53" s="131"/>
      <c r="G53" s="131"/>
      <c r="H53" s="131"/>
      <c r="I53" s="131"/>
      <c r="J53" s="133"/>
      <c r="K53" s="134"/>
      <c r="L53" s="185"/>
      <c r="M53" s="186"/>
      <c r="N53" s="186"/>
      <c r="O53" s="186"/>
      <c r="P53" s="186"/>
      <c r="Q53" s="186"/>
      <c r="R53" s="302"/>
      <c r="S53" s="111"/>
      <c r="T53" s="105"/>
      <c r="U53" s="106"/>
      <c r="V53" s="106"/>
      <c r="W53" s="106"/>
      <c r="X53" s="106"/>
      <c r="Y53" s="107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23"/>
      <c r="AP53" s="23"/>
      <c r="AQ53" s="23"/>
      <c r="AR53" s="23"/>
      <c r="AS53" s="23"/>
      <c r="AT53" s="231"/>
      <c r="AU53" s="207"/>
      <c r="AV53" s="207"/>
      <c r="AW53" s="225"/>
      <c r="AX53" s="207"/>
      <c r="AY53" s="207"/>
      <c r="AZ53" s="207"/>
      <c r="BA53" s="207"/>
      <c r="BB53" s="207"/>
      <c r="BC53" s="207"/>
      <c r="BD53" s="207"/>
      <c r="BE53" s="207"/>
      <c r="BF53" s="207"/>
    </row>
    <row r="54" spans="1:58" ht="20.100000000000001" customHeight="1" x14ac:dyDescent="0.25">
      <c r="A54" s="145" t="s">
        <v>106</v>
      </c>
      <c r="B54" s="108"/>
      <c r="C54" s="131" t="s">
        <v>94</v>
      </c>
      <c r="D54" s="131"/>
      <c r="E54" s="131"/>
      <c r="F54" s="131"/>
      <c r="G54" s="131"/>
      <c r="H54" s="131"/>
      <c r="I54" s="131"/>
      <c r="J54" s="133" t="s">
        <v>6</v>
      </c>
      <c r="K54" s="134"/>
      <c r="L54" s="183"/>
      <c r="M54" s="184"/>
      <c r="N54" s="184"/>
      <c r="O54" s="184"/>
      <c r="P54" s="184"/>
      <c r="Q54" s="184"/>
      <c r="R54" s="301"/>
      <c r="S54" s="110" t="s">
        <v>9</v>
      </c>
      <c r="T54" s="102"/>
      <c r="U54" s="103"/>
      <c r="V54" s="103"/>
      <c r="W54" s="103"/>
      <c r="X54" s="103"/>
      <c r="Y54" s="10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23"/>
      <c r="AP54" s="23"/>
      <c r="AQ54" s="23"/>
      <c r="AR54" s="23"/>
      <c r="AS54" s="23"/>
      <c r="AT54" s="231"/>
      <c r="AU54" s="227" t="b">
        <v>0</v>
      </c>
      <c r="AV54" s="227" t="b">
        <f t="shared" ref="AV54" si="66">AU54</f>
        <v>0</v>
      </c>
      <c r="AW54" s="225"/>
      <c r="AX54" s="227">
        <f>IF(AU54=TRUE,1,0)</f>
        <v>0</v>
      </c>
      <c r="AY54" s="227">
        <f t="shared" ref="AY54" si="67">IF(AV54=TRUE,1,0)</f>
        <v>0</v>
      </c>
      <c r="AZ54" s="227">
        <f>PRODUCT($AW$14,AX54,AY54)</f>
        <v>0</v>
      </c>
      <c r="BA54" s="227">
        <f>$L54</f>
        <v>0</v>
      </c>
      <c r="BB54" s="227">
        <f>PRODUCT($AZ54,$BA54)</f>
        <v>0</v>
      </c>
      <c r="BC54" s="227">
        <f>MAX($BB54)</f>
        <v>0</v>
      </c>
      <c r="BD54" s="227" t="s">
        <v>26</v>
      </c>
      <c r="BE54" s="227" t="s">
        <v>26</v>
      </c>
      <c r="BF54" s="227">
        <f>BC54</f>
        <v>0</v>
      </c>
    </row>
    <row r="55" spans="1:58" ht="20.100000000000001" customHeight="1" x14ac:dyDescent="0.25">
      <c r="A55" s="146"/>
      <c r="B55" s="109"/>
      <c r="C55" s="131"/>
      <c r="D55" s="131"/>
      <c r="E55" s="131"/>
      <c r="F55" s="131"/>
      <c r="G55" s="131"/>
      <c r="H55" s="131"/>
      <c r="I55" s="131"/>
      <c r="J55" s="133"/>
      <c r="K55" s="134"/>
      <c r="L55" s="185"/>
      <c r="M55" s="186"/>
      <c r="N55" s="186"/>
      <c r="O55" s="186"/>
      <c r="P55" s="186"/>
      <c r="Q55" s="186"/>
      <c r="R55" s="302"/>
      <c r="S55" s="111"/>
      <c r="T55" s="105"/>
      <c r="U55" s="106"/>
      <c r="V55" s="106"/>
      <c r="W55" s="106"/>
      <c r="X55" s="106"/>
      <c r="Y55" s="107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23"/>
      <c r="AP55" s="23"/>
      <c r="AQ55" s="23"/>
      <c r="AR55" s="23"/>
      <c r="AS55" s="23"/>
      <c r="AT55" s="231"/>
      <c r="AU55" s="227"/>
      <c r="AV55" s="227"/>
      <c r="AW55" s="225"/>
      <c r="AX55" s="227"/>
      <c r="AY55" s="227"/>
      <c r="AZ55" s="227"/>
      <c r="BA55" s="227"/>
      <c r="BB55" s="227"/>
      <c r="BC55" s="227"/>
      <c r="BD55" s="227"/>
      <c r="BE55" s="227"/>
      <c r="BF55" s="227"/>
    </row>
    <row r="56" spans="1:58" ht="50.1" customHeight="1" x14ac:dyDescent="0.25">
      <c r="A56" s="145" t="s">
        <v>107</v>
      </c>
      <c r="B56" s="108"/>
      <c r="C56" s="131" t="s">
        <v>143</v>
      </c>
      <c r="D56" s="131"/>
      <c r="E56" s="131"/>
      <c r="F56" s="131"/>
      <c r="G56" s="131"/>
      <c r="H56" s="131"/>
      <c r="I56" s="131"/>
      <c r="J56" s="133" t="s">
        <v>6</v>
      </c>
      <c r="K56" s="134"/>
      <c r="L56" s="183"/>
      <c r="M56" s="184"/>
      <c r="N56" s="184"/>
      <c r="O56" s="184"/>
      <c r="P56" s="184"/>
      <c r="Q56" s="184"/>
      <c r="R56" s="301"/>
      <c r="S56" s="110" t="s">
        <v>9</v>
      </c>
      <c r="T56" s="102"/>
      <c r="U56" s="103"/>
      <c r="V56" s="103"/>
      <c r="W56" s="103"/>
      <c r="X56" s="103"/>
      <c r="Y56" s="10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23"/>
      <c r="AP56" s="23"/>
      <c r="AQ56" s="23"/>
      <c r="AR56" s="23"/>
      <c r="AS56" s="23"/>
      <c r="AT56" s="231"/>
      <c r="AU56" s="207" t="b">
        <v>0</v>
      </c>
      <c r="AV56" s="207" t="b">
        <f t="shared" ref="AV56" si="68">AU56</f>
        <v>0</v>
      </c>
      <c r="AW56" s="225"/>
      <c r="AX56" s="207">
        <f t="shared" ref="AX56" si="69">IF(AU56=TRUE,1,0)</f>
        <v>0</v>
      </c>
      <c r="AY56" s="207">
        <f t="shared" ref="AY56" si="70">IF(AV56=TRUE,1,0)</f>
        <v>0</v>
      </c>
      <c r="AZ56" s="207">
        <f>PRODUCT($AW$14,AX56,AY56)</f>
        <v>0</v>
      </c>
      <c r="BA56" s="207">
        <f>$L56</f>
        <v>0</v>
      </c>
      <c r="BB56" s="207">
        <f>PRODUCT($AZ56,$BA56)</f>
        <v>0</v>
      </c>
      <c r="BC56" s="207">
        <f t="shared" ref="BC56:BC58" si="71">MAX($BB56)</f>
        <v>0</v>
      </c>
      <c r="BD56" s="207" t="s">
        <v>26</v>
      </c>
      <c r="BE56" s="207" t="s">
        <v>26</v>
      </c>
      <c r="BF56" s="207">
        <f t="shared" ref="BF56" si="72">BC56</f>
        <v>0</v>
      </c>
    </row>
    <row r="57" spans="1:58" ht="50.1" customHeight="1" x14ac:dyDescent="0.25">
      <c r="A57" s="146"/>
      <c r="B57" s="109"/>
      <c r="C57" s="131"/>
      <c r="D57" s="131"/>
      <c r="E57" s="131"/>
      <c r="F57" s="131"/>
      <c r="G57" s="131"/>
      <c r="H57" s="131"/>
      <c r="I57" s="131"/>
      <c r="J57" s="133"/>
      <c r="K57" s="134"/>
      <c r="L57" s="185"/>
      <c r="M57" s="186"/>
      <c r="N57" s="186"/>
      <c r="O57" s="186"/>
      <c r="P57" s="186"/>
      <c r="Q57" s="186"/>
      <c r="R57" s="302"/>
      <c r="S57" s="111"/>
      <c r="T57" s="105"/>
      <c r="U57" s="106"/>
      <c r="V57" s="106"/>
      <c r="W57" s="106"/>
      <c r="X57" s="106"/>
      <c r="Y57" s="107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23"/>
      <c r="AP57" s="23"/>
      <c r="AQ57" s="23"/>
      <c r="AR57" s="23"/>
      <c r="AS57" s="23"/>
      <c r="AT57" s="231"/>
      <c r="AU57" s="207"/>
      <c r="AV57" s="207"/>
      <c r="AW57" s="225"/>
      <c r="AX57" s="207"/>
      <c r="AY57" s="207"/>
      <c r="AZ57" s="207"/>
      <c r="BA57" s="207"/>
      <c r="BB57" s="207"/>
      <c r="BC57" s="207"/>
      <c r="BD57" s="207"/>
      <c r="BE57" s="207"/>
      <c r="BF57" s="207"/>
    </row>
    <row r="58" spans="1:58" ht="20.100000000000001" customHeight="1" x14ac:dyDescent="0.25">
      <c r="A58" s="145" t="s">
        <v>95</v>
      </c>
      <c r="B58" s="108"/>
      <c r="C58" s="131" t="s">
        <v>51</v>
      </c>
      <c r="D58" s="131"/>
      <c r="E58" s="131"/>
      <c r="F58" s="131"/>
      <c r="G58" s="131"/>
      <c r="H58" s="131"/>
      <c r="I58" s="131"/>
      <c r="J58" s="133" t="s">
        <v>6</v>
      </c>
      <c r="K58" s="134"/>
      <c r="L58" s="183"/>
      <c r="M58" s="184"/>
      <c r="N58" s="184"/>
      <c r="O58" s="184"/>
      <c r="P58" s="184"/>
      <c r="Q58" s="184"/>
      <c r="R58" s="301"/>
      <c r="S58" s="110" t="s">
        <v>9</v>
      </c>
      <c r="T58" s="102"/>
      <c r="U58" s="103"/>
      <c r="V58" s="103"/>
      <c r="W58" s="103"/>
      <c r="X58" s="103"/>
      <c r="Y58" s="10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23"/>
      <c r="AP58" s="23"/>
      <c r="AQ58" s="23"/>
      <c r="AR58" s="23"/>
      <c r="AS58" s="23"/>
      <c r="AT58" s="231"/>
      <c r="AU58" s="207" t="b">
        <v>0</v>
      </c>
      <c r="AV58" s="207" t="b">
        <f t="shared" ref="AV58" si="73">AU58</f>
        <v>0</v>
      </c>
      <c r="AW58" s="225"/>
      <c r="AX58" s="207">
        <f t="shared" ref="AX58" si="74">IF(AU58=TRUE,1,0)</f>
        <v>0</v>
      </c>
      <c r="AY58" s="207">
        <f t="shared" ref="AY58" si="75">IF(AV58=TRUE,1,0)</f>
        <v>0</v>
      </c>
      <c r="AZ58" s="207">
        <f>PRODUCT($AW$14,AX58,AY58)</f>
        <v>0</v>
      </c>
      <c r="BA58" s="207">
        <f>$L58</f>
        <v>0</v>
      </c>
      <c r="BB58" s="207">
        <f>PRODUCT($AZ58,$BA58)</f>
        <v>0</v>
      </c>
      <c r="BC58" s="207">
        <f t="shared" si="71"/>
        <v>0</v>
      </c>
      <c r="BD58" s="207" t="s">
        <v>26</v>
      </c>
      <c r="BE58" s="207" t="s">
        <v>26</v>
      </c>
      <c r="BF58" s="207">
        <f t="shared" ref="BF58" si="76">BC58</f>
        <v>0</v>
      </c>
    </row>
    <row r="59" spans="1:58" ht="20.100000000000001" customHeight="1" x14ac:dyDescent="0.25">
      <c r="A59" s="146"/>
      <c r="B59" s="109"/>
      <c r="C59" s="131"/>
      <c r="D59" s="131"/>
      <c r="E59" s="131"/>
      <c r="F59" s="131"/>
      <c r="G59" s="131"/>
      <c r="H59" s="131"/>
      <c r="I59" s="131"/>
      <c r="J59" s="133"/>
      <c r="K59" s="134"/>
      <c r="L59" s="185"/>
      <c r="M59" s="186"/>
      <c r="N59" s="186"/>
      <c r="O59" s="186"/>
      <c r="P59" s="186"/>
      <c r="Q59" s="186"/>
      <c r="R59" s="302"/>
      <c r="S59" s="111"/>
      <c r="T59" s="105"/>
      <c r="U59" s="106"/>
      <c r="V59" s="106"/>
      <c r="W59" s="106"/>
      <c r="X59" s="106"/>
      <c r="Y59" s="107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23"/>
      <c r="AP59" s="23"/>
      <c r="AQ59" s="23"/>
      <c r="AR59" s="23"/>
      <c r="AS59" s="23"/>
      <c r="AT59" s="231"/>
      <c r="AU59" s="207"/>
      <c r="AV59" s="207"/>
      <c r="AW59" s="225"/>
      <c r="AX59" s="207"/>
      <c r="AY59" s="207"/>
      <c r="AZ59" s="207"/>
      <c r="BA59" s="207"/>
      <c r="BB59" s="207"/>
      <c r="BC59" s="207"/>
      <c r="BD59" s="207"/>
      <c r="BE59" s="207"/>
      <c r="BF59" s="207"/>
    </row>
    <row r="60" spans="1:58" ht="24.95" customHeight="1" x14ac:dyDescent="0.25">
      <c r="A60" s="145" t="s">
        <v>96</v>
      </c>
      <c r="B60" s="108"/>
      <c r="C60" s="131" t="s">
        <v>52</v>
      </c>
      <c r="D60" s="131"/>
      <c r="E60" s="131"/>
      <c r="F60" s="131"/>
      <c r="G60" s="131"/>
      <c r="H60" s="131"/>
      <c r="I60" s="131"/>
      <c r="J60" s="133" t="s">
        <v>6</v>
      </c>
      <c r="K60" s="134"/>
      <c r="L60" s="183"/>
      <c r="M60" s="184"/>
      <c r="N60" s="184"/>
      <c r="O60" s="184"/>
      <c r="P60" s="184"/>
      <c r="Q60" s="184"/>
      <c r="R60" s="301"/>
      <c r="S60" s="110" t="s">
        <v>9</v>
      </c>
      <c r="T60" s="102"/>
      <c r="U60" s="103"/>
      <c r="V60" s="103"/>
      <c r="W60" s="103"/>
      <c r="X60" s="103"/>
      <c r="Y60" s="10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23"/>
      <c r="AP60" s="23"/>
      <c r="AQ60" s="23"/>
      <c r="AR60" s="23"/>
      <c r="AS60" s="23"/>
      <c r="AT60" s="231"/>
      <c r="AU60" s="207" t="b">
        <v>0</v>
      </c>
      <c r="AV60" s="207" t="b">
        <f t="shared" ref="AV60" si="77">AU60</f>
        <v>0</v>
      </c>
      <c r="AW60" s="225"/>
      <c r="AX60" s="207">
        <f t="shared" ref="AX60" si="78">IF(AU60=TRUE,1,0)</f>
        <v>0</v>
      </c>
      <c r="AY60" s="207">
        <f t="shared" ref="AY60" si="79">IF(AV60=TRUE,1,0)</f>
        <v>0</v>
      </c>
      <c r="AZ60" s="207">
        <f>PRODUCT($AW$14,AX60,AY60)</f>
        <v>0</v>
      </c>
      <c r="BA60" s="207">
        <f>$L60</f>
        <v>0</v>
      </c>
      <c r="BB60" s="207">
        <f t="shared" ref="BB60" si="80">PRODUCT($AZ60,$BA60)</f>
        <v>0</v>
      </c>
      <c r="BC60" s="207">
        <f t="shared" ref="BC60" si="81">MAX($BB60)</f>
        <v>0</v>
      </c>
      <c r="BD60" s="207" t="s">
        <v>26</v>
      </c>
      <c r="BE60" s="207" t="s">
        <v>26</v>
      </c>
      <c r="BF60" s="207">
        <f t="shared" ref="BF60" si="82">BC60</f>
        <v>0</v>
      </c>
    </row>
    <row r="61" spans="1:58" ht="24.95" customHeight="1" x14ac:dyDescent="0.25">
      <c r="A61" s="146"/>
      <c r="B61" s="109"/>
      <c r="C61" s="132"/>
      <c r="D61" s="132"/>
      <c r="E61" s="132"/>
      <c r="F61" s="132"/>
      <c r="G61" s="132"/>
      <c r="H61" s="132"/>
      <c r="I61" s="132"/>
      <c r="J61" s="135"/>
      <c r="K61" s="136"/>
      <c r="L61" s="185"/>
      <c r="M61" s="186"/>
      <c r="N61" s="186"/>
      <c r="O61" s="186"/>
      <c r="P61" s="186"/>
      <c r="Q61" s="186"/>
      <c r="R61" s="302"/>
      <c r="S61" s="195"/>
      <c r="T61" s="105"/>
      <c r="U61" s="106"/>
      <c r="V61" s="106"/>
      <c r="W61" s="106"/>
      <c r="X61" s="106"/>
      <c r="Y61" s="107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23"/>
      <c r="AP61" s="23"/>
      <c r="AQ61" s="23"/>
      <c r="AR61" s="23"/>
      <c r="AS61" s="23"/>
      <c r="AT61" s="231"/>
      <c r="AU61" s="207"/>
      <c r="AV61" s="207"/>
      <c r="AW61" s="225"/>
      <c r="AX61" s="207"/>
      <c r="AY61" s="207"/>
      <c r="AZ61" s="207"/>
      <c r="BA61" s="207"/>
      <c r="BB61" s="207"/>
      <c r="BC61" s="207"/>
      <c r="BD61" s="207"/>
      <c r="BE61" s="207"/>
      <c r="BF61" s="207"/>
    </row>
    <row r="62" spans="1:58" ht="25.5" x14ac:dyDescent="0.25">
      <c r="A62" s="199" t="s">
        <v>97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1"/>
      <c r="L62" s="311">
        <f>$BC$62</f>
        <v>0</v>
      </c>
      <c r="M62" s="312"/>
      <c r="N62" s="312"/>
      <c r="O62" s="312"/>
      <c r="P62" s="312"/>
      <c r="Q62" s="312"/>
      <c r="R62" s="312"/>
      <c r="S62" s="312"/>
      <c r="T62" s="252" t="s">
        <v>36</v>
      </c>
      <c r="U62" s="252"/>
      <c r="V62" s="252"/>
      <c r="W62" s="252"/>
      <c r="X62" s="252"/>
      <c r="Y62" s="253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23"/>
      <c r="AP62" s="23"/>
      <c r="AQ62" s="23"/>
      <c r="AR62" s="23"/>
      <c r="AS62" s="23"/>
      <c r="AT62" s="231"/>
      <c r="AU62" s="231"/>
      <c r="AV62" s="231"/>
      <c r="AW62" s="225"/>
      <c r="AX62" s="226" t="s">
        <v>33</v>
      </c>
      <c r="AY62" s="226"/>
      <c r="AZ62" s="226"/>
      <c r="BA62" s="226"/>
      <c r="BB62" s="46" t="s">
        <v>34</v>
      </c>
      <c r="BC62" s="228">
        <f>SUM(BE28:BE43)+SUM(BF44:BF61)</f>
        <v>0</v>
      </c>
      <c r="BD62" s="228"/>
      <c r="BE62" s="228"/>
      <c r="BF62" s="228"/>
    </row>
    <row r="63" spans="1:58" ht="25.5" customHeight="1" x14ac:dyDescent="0.25">
      <c r="A63" s="202"/>
      <c r="B63" s="203"/>
      <c r="C63" s="203"/>
      <c r="D63" s="203"/>
      <c r="E63" s="203"/>
      <c r="F63" s="203"/>
      <c r="G63" s="203"/>
      <c r="H63" s="203"/>
      <c r="I63" s="203"/>
      <c r="J63" s="203"/>
      <c r="K63" s="204"/>
      <c r="L63" s="325" t="s">
        <v>156</v>
      </c>
      <c r="M63" s="326"/>
      <c r="N63" s="326"/>
      <c r="O63" s="326"/>
      <c r="P63" s="326"/>
      <c r="Q63" s="326"/>
      <c r="R63" s="326"/>
      <c r="S63" s="94" t="s">
        <v>157</v>
      </c>
      <c r="T63" s="338">
        <f>ROUND(L62*1.15,0)</f>
        <v>0</v>
      </c>
      <c r="U63" s="338"/>
      <c r="V63" s="338"/>
      <c r="W63" s="338"/>
      <c r="X63" s="338"/>
      <c r="Y63" s="99" t="s">
        <v>160</v>
      </c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23"/>
      <c r="AP63" s="23"/>
      <c r="AQ63" s="23"/>
      <c r="AR63" s="23"/>
      <c r="AS63" s="23"/>
      <c r="AT63" s="231"/>
      <c r="AU63" s="231"/>
      <c r="AV63" s="231"/>
      <c r="AW63" s="225"/>
      <c r="AX63" s="226"/>
      <c r="AY63" s="226"/>
      <c r="AZ63" s="226"/>
      <c r="BA63" s="226"/>
      <c r="BB63" s="46" t="s">
        <v>35</v>
      </c>
      <c r="BC63" s="228">
        <f>IF($E$6*$G$6&gt;0,BC62/($E$6*$G$6)*100,0)</f>
        <v>0</v>
      </c>
      <c r="BD63" s="228"/>
      <c r="BE63" s="228"/>
      <c r="BF63" s="228"/>
    </row>
    <row r="64" spans="1:58" ht="20.100000000000001" customHeight="1" x14ac:dyDescent="0.25">
      <c r="A64" s="260" t="s">
        <v>132</v>
      </c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2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26"/>
      <c r="AP64" s="26"/>
      <c r="AQ64" s="26"/>
      <c r="AR64" s="26"/>
      <c r="AS64" s="26"/>
      <c r="AT64" s="47"/>
      <c r="AU64" s="47"/>
      <c r="AV64" s="47"/>
      <c r="AW64" s="48"/>
    </row>
    <row r="65" spans="1:55" ht="20.100000000000001" customHeight="1" x14ac:dyDescent="0.25">
      <c r="A65" s="179"/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1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26"/>
      <c r="AP65" s="26"/>
      <c r="AQ65" s="26"/>
      <c r="AR65" s="26"/>
      <c r="AS65" s="26"/>
      <c r="AT65" s="235"/>
      <c r="AU65" s="235"/>
      <c r="AV65" s="235"/>
      <c r="AW65" s="42" t="s">
        <v>16</v>
      </c>
      <c r="AX65" s="43" t="s">
        <v>17</v>
      </c>
      <c r="AY65" s="43" t="s">
        <v>18</v>
      </c>
      <c r="AZ65" s="43" t="s">
        <v>19</v>
      </c>
      <c r="BA65" s="42" t="s">
        <v>20</v>
      </c>
      <c r="BB65" s="42" t="s">
        <v>21</v>
      </c>
      <c r="BC65" s="44" t="s">
        <v>22</v>
      </c>
    </row>
    <row r="66" spans="1:55" ht="30" customHeight="1" x14ac:dyDescent="0.25">
      <c r="A66" s="290" t="s">
        <v>166</v>
      </c>
      <c r="B66" s="291"/>
      <c r="C66" s="291"/>
      <c r="D66" s="291"/>
      <c r="E66" s="291"/>
      <c r="F66" s="291"/>
      <c r="G66" s="291"/>
      <c r="H66" s="291"/>
      <c r="I66" s="292"/>
      <c r="J66" s="105" t="s">
        <v>5</v>
      </c>
      <c r="K66" s="107"/>
      <c r="L66" s="136" t="s">
        <v>73</v>
      </c>
      <c r="M66" s="148"/>
      <c r="N66" s="148"/>
      <c r="O66" s="148"/>
      <c r="P66" s="148"/>
      <c r="Q66" s="148"/>
      <c r="R66" s="128"/>
      <c r="S66" s="107" t="s">
        <v>40</v>
      </c>
      <c r="T66" s="131" t="s">
        <v>145</v>
      </c>
      <c r="U66" s="131"/>
      <c r="V66" s="131"/>
      <c r="W66" s="131"/>
      <c r="X66" s="131"/>
      <c r="Y66" s="131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24"/>
      <c r="AP66" s="245" t="s">
        <v>137</v>
      </c>
      <c r="AQ66" s="245" t="s">
        <v>138</v>
      </c>
      <c r="AR66" s="245" t="s">
        <v>139</v>
      </c>
      <c r="AS66" s="245" t="s">
        <v>140</v>
      </c>
      <c r="AT66" s="230" t="b">
        <v>1</v>
      </c>
      <c r="AU66" s="207" t="b">
        <f>AT66</f>
        <v>1</v>
      </c>
      <c r="AV66" s="207" t="b">
        <f>AU66</f>
        <v>1</v>
      </c>
      <c r="AW66" s="230">
        <f>IF(AT66=TRUE,1,0)</f>
        <v>1</v>
      </c>
      <c r="AX66" s="207">
        <f>IF(AU66=TRUE,1,0)</f>
        <v>1</v>
      </c>
      <c r="AY66" s="207">
        <f>IF(AV66=TRUE,1,0)</f>
        <v>1</v>
      </c>
      <c r="AZ66" s="207">
        <f>PRODUCT($AW$66,AX66,AY66)</f>
        <v>1</v>
      </c>
      <c r="BA66" s="207">
        <f>$R66</f>
        <v>0</v>
      </c>
      <c r="BB66" s="207">
        <f>PRODUCT($AZ66,$BA66)</f>
        <v>0</v>
      </c>
      <c r="BC66" s="207">
        <f>MAX($BB66:$BB67)</f>
        <v>0</v>
      </c>
    </row>
    <row r="67" spans="1:55" ht="30" customHeight="1" x14ac:dyDescent="0.25">
      <c r="A67" s="293"/>
      <c r="B67" s="294"/>
      <c r="C67" s="294"/>
      <c r="D67" s="294"/>
      <c r="E67" s="294"/>
      <c r="F67" s="294"/>
      <c r="G67" s="294"/>
      <c r="H67" s="294"/>
      <c r="I67" s="295"/>
      <c r="J67" s="105"/>
      <c r="K67" s="107"/>
      <c r="L67" s="175"/>
      <c r="M67" s="149"/>
      <c r="N67" s="149"/>
      <c r="O67" s="149"/>
      <c r="P67" s="149"/>
      <c r="Q67" s="149"/>
      <c r="R67" s="129"/>
      <c r="S67" s="130"/>
      <c r="T67" s="131"/>
      <c r="U67" s="131"/>
      <c r="V67" s="131"/>
      <c r="W67" s="131"/>
      <c r="X67" s="131"/>
      <c r="Y67" s="131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24"/>
      <c r="AP67" s="246"/>
      <c r="AQ67" s="246"/>
      <c r="AR67" s="246"/>
      <c r="AS67" s="246"/>
      <c r="AT67" s="230"/>
      <c r="AU67" s="207"/>
      <c r="AV67" s="207"/>
      <c r="AW67" s="230"/>
      <c r="AX67" s="207"/>
      <c r="AY67" s="207"/>
      <c r="AZ67" s="207"/>
      <c r="BA67" s="207"/>
      <c r="BB67" s="207"/>
      <c r="BC67" s="207"/>
    </row>
    <row r="68" spans="1:55" ht="25.5" x14ac:dyDescent="0.25">
      <c r="A68" s="196" t="s">
        <v>42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309">
        <f>$BC$66</f>
        <v>0</v>
      </c>
      <c r="M68" s="309"/>
      <c r="N68" s="309"/>
      <c r="O68" s="309"/>
      <c r="P68" s="309"/>
      <c r="Q68" s="309"/>
      <c r="R68" s="309"/>
      <c r="S68" s="309"/>
      <c r="T68" s="233" t="s">
        <v>7</v>
      </c>
      <c r="U68" s="233"/>
      <c r="V68" s="233"/>
      <c r="W68" s="233"/>
      <c r="X68" s="233"/>
      <c r="Y68" s="234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23"/>
      <c r="AP68" s="23"/>
      <c r="AQ68" s="23"/>
      <c r="AR68" s="23"/>
      <c r="AS68" s="23"/>
      <c r="AT68" s="231"/>
      <c r="AU68" s="231"/>
      <c r="AV68" s="231"/>
      <c r="AW68" s="49"/>
      <c r="AX68" s="50"/>
      <c r="AY68" s="50"/>
      <c r="AZ68" s="50"/>
      <c r="BA68" s="50"/>
      <c r="BB68" s="50"/>
      <c r="BC68" s="50"/>
    </row>
    <row r="69" spans="1:55" ht="80.099999999999994" customHeight="1" x14ac:dyDescent="0.25">
      <c r="A69" s="263" t="s">
        <v>114</v>
      </c>
      <c r="B69" s="264"/>
      <c r="C69" s="264"/>
      <c r="D69" s="264"/>
      <c r="E69" s="264"/>
      <c r="F69" s="264"/>
      <c r="G69" s="264"/>
      <c r="H69" s="264"/>
      <c r="I69" s="265"/>
      <c r="J69" s="258" t="s">
        <v>5</v>
      </c>
      <c r="K69" s="259"/>
      <c r="L69" s="310" t="s">
        <v>136</v>
      </c>
      <c r="M69" s="310"/>
      <c r="N69" s="310"/>
      <c r="O69" s="310"/>
      <c r="P69" s="310"/>
      <c r="Q69" s="310"/>
      <c r="R69" s="97"/>
      <c r="S69" s="96" t="s">
        <v>7</v>
      </c>
      <c r="T69" s="236" t="s">
        <v>146</v>
      </c>
      <c r="U69" s="256"/>
      <c r="V69" s="256"/>
      <c r="W69" s="256"/>
      <c r="X69" s="256"/>
      <c r="Y69" s="25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23"/>
      <c r="AP69" s="23"/>
      <c r="AQ69" s="23"/>
      <c r="AR69" s="23"/>
      <c r="AS69" s="23"/>
      <c r="AT69" s="49" t="b">
        <v>1</v>
      </c>
      <c r="AU69" s="49" t="b">
        <f>AT69</f>
        <v>1</v>
      </c>
      <c r="AV69" s="49" t="b">
        <f>AU69</f>
        <v>1</v>
      </c>
      <c r="AW69" s="49">
        <f>IF(AT69=TRUE,1,0)</f>
        <v>1</v>
      </c>
      <c r="AX69" s="49">
        <f>IF(AU69=TRUE,1,0)</f>
        <v>1</v>
      </c>
      <c r="AY69" s="49">
        <f>IF(AV69=TRUE,1,0)</f>
        <v>1</v>
      </c>
      <c r="AZ69" s="50">
        <f>PRODUCT(AW69,AX69,AY69)</f>
        <v>1</v>
      </c>
      <c r="BA69" s="50">
        <f>$R$69</f>
        <v>0</v>
      </c>
      <c r="BB69" s="50">
        <f>PRODUCT($AZ69,$BA69)</f>
        <v>0</v>
      </c>
      <c r="BC69" s="44">
        <f>MAX($BB69)</f>
        <v>0</v>
      </c>
    </row>
    <row r="70" spans="1:55" ht="24.6" customHeight="1" x14ac:dyDescent="0.25">
      <c r="A70" s="327" t="s">
        <v>164</v>
      </c>
      <c r="B70" s="328"/>
      <c r="C70" s="328"/>
      <c r="D70" s="328"/>
      <c r="E70" s="328"/>
      <c r="F70" s="328"/>
      <c r="G70" s="328"/>
      <c r="H70" s="328"/>
      <c r="I70" s="328"/>
      <c r="J70" s="328"/>
      <c r="K70" s="329"/>
      <c r="L70" s="336" t="s">
        <v>159</v>
      </c>
      <c r="M70" s="337"/>
      <c r="N70" s="337"/>
      <c r="O70" s="337"/>
      <c r="P70" s="337"/>
      <c r="Q70" s="337"/>
      <c r="R70" s="337"/>
      <c r="S70" s="98" t="s">
        <v>157</v>
      </c>
      <c r="T70" s="339">
        <f>ROUND(R69/1.15,2)</f>
        <v>0</v>
      </c>
      <c r="U70" s="339"/>
      <c r="V70" s="339"/>
      <c r="W70" s="339"/>
      <c r="X70" s="339"/>
      <c r="Y70" s="100" t="s">
        <v>161</v>
      </c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23"/>
      <c r="AP70" s="23"/>
      <c r="AQ70" s="23"/>
      <c r="AR70" s="23"/>
      <c r="AS70" s="23"/>
      <c r="AT70" s="52"/>
      <c r="AU70" s="52"/>
      <c r="AV70" s="52"/>
      <c r="AW70" s="49"/>
      <c r="AX70" s="50"/>
      <c r="AY70" s="50"/>
      <c r="AZ70" s="50"/>
      <c r="BA70" s="50"/>
      <c r="BB70" s="50"/>
      <c r="BC70" s="50"/>
    </row>
    <row r="71" spans="1:55" ht="25.5" x14ac:dyDescent="0.25">
      <c r="A71" s="330"/>
      <c r="B71" s="331"/>
      <c r="C71" s="331"/>
      <c r="D71" s="331"/>
      <c r="E71" s="331"/>
      <c r="F71" s="331"/>
      <c r="G71" s="331"/>
      <c r="H71" s="331"/>
      <c r="I71" s="331"/>
      <c r="J71" s="331"/>
      <c r="K71" s="332"/>
      <c r="L71" s="333" t="s">
        <v>158</v>
      </c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5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23"/>
      <c r="AP71" s="23"/>
      <c r="AQ71" s="23"/>
      <c r="AR71" s="23"/>
      <c r="AS71" s="23"/>
      <c r="AT71" s="52"/>
      <c r="AU71" s="52"/>
      <c r="AV71" s="52"/>
      <c r="AW71" s="49"/>
      <c r="AX71" s="50"/>
      <c r="AY71" s="50"/>
      <c r="AZ71" s="50"/>
      <c r="BA71" s="50"/>
      <c r="BB71" s="50"/>
      <c r="BC71" s="50"/>
    </row>
    <row r="72" spans="1:55" ht="35.1" customHeight="1" x14ac:dyDescent="0.25">
      <c r="A72" s="266" t="s">
        <v>115</v>
      </c>
      <c r="B72" s="267"/>
      <c r="C72" s="268"/>
      <c r="D72" s="275" t="s">
        <v>147</v>
      </c>
      <c r="E72" s="276"/>
      <c r="F72" s="276"/>
      <c r="G72" s="276"/>
      <c r="H72" s="276"/>
      <c r="I72" s="277"/>
      <c r="J72" s="284" t="s">
        <v>5</v>
      </c>
      <c r="K72" s="285"/>
      <c r="L72" s="313" t="s">
        <v>58</v>
      </c>
      <c r="M72" s="314"/>
      <c r="N72" s="314"/>
      <c r="O72" s="314"/>
      <c r="P72" s="314"/>
      <c r="Q72" s="315"/>
      <c r="R72" s="91"/>
      <c r="S72" s="92" t="s">
        <v>54</v>
      </c>
      <c r="T72" s="236" t="s">
        <v>146</v>
      </c>
      <c r="U72" s="237"/>
      <c r="V72" s="237"/>
      <c r="W72" s="237"/>
      <c r="X72" s="237"/>
      <c r="Y72" s="238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24"/>
      <c r="AP72" s="24"/>
      <c r="AQ72" s="24"/>
      <c r="AR72" s="24"/>
      <c r="AS72" s="24"/>
      <c r="AT72" s="230" t="b">
        <v>1</v>
      </c>
      <c r="AU72" s="230" t="b">
        <f>AT72</f>
        <v>1</v>
      </c>
      <c r="AV72" s="230" t="b">
        <f>AU72</f>
        <v>1</v>
      </c>
      <c r="AW72" s="230">
        <f>IF(AT72=TRUE,1,0)</f>
        <v>1</v>
      </c>
      <c r="AX72" s="230">
        <f>IF(AU72=TRUE,1,0)</f>
        <v>1</v>
      </c>
      <c r="AY72" s="230">
        <f>IF(AV72=TRUE,1,0)</f>
        <v>1</v>
      </c>
      <c r="AZ72" s="207">
        <f>PRODUCT(AW72,AX72,AY72)</f>
        <v>1</v>
      </c>
      <c r="BA72" s="207">
        <f>$R$74</f>
        <v>100</v>
      </c>
      <c r="BB72" s="207">
        <f>PRODUCT($AZ72,$BA72)</f>
        <v>100</v>
      </c>
      <c r="BC72" s="229">
        <f>MAX($BB72)</f>
        <v>100</v>
      </c>
    </row>
    <row r="73" spans="1:55" ht="35.1" customHeight="1" x14ac:dyDescent="0.25">
      <c r="A73" s="269"/>
      <c r="B73" s="270"/>
      <c r="C73" s="271"/>
      <c r="D73" s="278"/>
      <c r="E73" s="279"/>
      <c r="F73" s="279"/>
      <c r="G73" s="279"/>
      <c r="H73" s="279"/>
      <c r="I73" s="280"/>
      <c r="J73" s="286"/>
      <c r="K73" s="287"/>
      <c r="L73" s="316" t="s">
        <v>57</v>
      </c>
      <c r="M73" s="317"/>
      <c r="N73" s="317"/>
      <c r="O73" s="317"/>
      <c r="P73" s="317"/>
      <c r="Q73" s="318"/>
      <c r="R73" s="19"/>
      <c r="S73" s="17" t="s">
        <v>55</v>
      </c>
      <c r="T73" s="239"/>
      <c r="U73" s="240"/>
      <c r="V73" s="240"/>
      <c r="W73" s="240"/>
      <c r="X73" s="240"/>
      <c r="Y73" s="241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24"/>
      <c r="AP73" s="24"/>
      <c r="AQ73" s="24"/>
      <c r="AR73" s="24"/>
      <c r="AS73" s="24"/>
      <c r="AT73" s="230"/>
      <c r="AU73" s="230"/>
      <c r="AV73" s="230"/>
      <c r="AW73" s="230"/>
      <c r="AX73" s="230"/>
      <c r="AY73" s="230"/>
      <c r="AZ73" s="207"/>
      <c r="BA73" s="207"/>
      <c r="BB73" s="207"/>
      <c r="BC73" s="229"/>
    </row>
    <row r="74" spans="1:55" ht="35.1" customHeight="1" x14ac:dyDescent="0.25">
      <c r="A74" s="272"/>
      <c r="B74" s="273"/>
      <c r="C74" s="274"/>
      <c r="D74" s="281"/>
      <c r="E74" s="282"/>
      <c r="F74" s="282"/>
      <c r="G74" s="282"/>
      <c r="H74" s="282"/>
      <c r="I74" s="283"/>
      <c r="J74" s="288"/>
      <c r="K74" s="289"/>
      <c r="L74" s="319" t="s">
        <v>56</v>
      </c>
      <c r="M74" s="320"/>
      <c r="N74" s="320"/>
      <c r="O74" s="320"/>
      <c r="P74" s="320"/>
      <c r="Q74" s="320"/>
      <c r="R74" s="93">
        <f>MAX(IF(AT72=TRUE,ROUND(($R$73/100+1)^($R$72-1),3),1)*100,100)</f>
        <v>100</v>
      </c>
      <c r="S74" s="18" t="s">
        <v>40</v>
      </c>
      <c r="T74" s="242"/>
      <c r="U74" s="243"/>
      <c r="V74" s="243"/>
      <c r="W74" s="243"/>
      <c r="X74" s="243"/>
      <c r="Y74" s="24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24"/>
      <c r="AP74" s="24"/>
      <c r="AQ74" s="24"/>
      <c r="AR74" s="24"/>
      <c r="AS74" s="24"/>
      <c r="AT74" s="230"/>
      <c r="AU74" s="230"/>
      <c r="AV74" s="230"/>
      <c r="AW74" s="230"/>
      <c r="AX74" s="230"/>
      <c r="AY74" s="230"/>
      <c r="AZ74" s="207"/>
      <c r="BA74" s="207"/>
      <c r="BB74" s="207"/>
      <c r="BC74" s="229"/>
    </row>
    <row r="75" spans="1:55" ht="25.5" x14ac:dyDescent="0.25">
      <c r="A75" s="196" t="s">
        <v>41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8"/>
      <c r="L75" s="307">
        <f>$R$74</f>
        <v>100</v>
      </c>
      <c r="M75" s="308"/>
      <c r="N75" s="308"/>
      <c r="O75" s="308"/>
      <c r="P75" s="308"/>
      <c r="Q75" s="308"/>
      <c r="R75" s="308"/>
      <c r="S75" s="308"/>
      <c r="T75" s="233" t="s">
        <v>7</v>
      </c>
      <c r="U75" s="233"/>
      <c r="V75" s="233"/>
      <c r="W75" s="233"/>
      <c r="X75" s="233"/>
      <c r="Y75" s="234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</row>
    <row r="76" spans="1:55" ht="25.5" x14ac:dyDescent="0.25">
      <c r="A76" s="114" t="s">
        <v>155</v>
      </c>
      <c r="B76" s="115"/>
      <c r="C76" s="115"/>
      <c r="D76" s="115"/>
      <c r="E76" s="115"/>
      <c r="F76" s="115"/>
      <c r="G76" s="115"/>
      <c r="H76" s="115"/>
      <c r="I76" s="116"/>
      <c r="J76" s="117" t="s">
        <v>123</v>
      </c>
      <c r="K76" s="118"/>
      <c r="L76" s="112"/>
      <c r="M76" s="113"/>
      <c r="N76" s="113"/>
      <c r="O76" s="113"/>
      <c r="P76" s="113"/>
      <c r="Q76" s="113"/>
      <c r="R76" s="113"/>
      <c r="S76" s="88" t="s">
        <v>124</v>
      </c>
      <c r="T76" s="119" t="s">
        <v>144</v>
      </c>
      <c r="U76" s="120"/>
      <c r="V76" s="120"/>
      <c r="W76" s="120"/>
      <c r="X76" s="120"/>
      <c r="Y76" s="121"/>
    </row>
    <row r="77" spans="1:55" ht="25.5" x14ac:dyDescent="0.25">
      <c r="A77" s="114" t="s">
        <v>129</v>
      </c>
      <c r="B77" s="115"/>
      <c r="C77" s="115"/>
      <c r="D77" s="115"/>
      <c r="E77" s="115"/>
      <c r="F77" s="115"/>
      <c r="G77" s="115"/>
      <c r="H77" s="115"/>
      <c r="I77" s="116"/>
      <c r="J77" s="117" t="s">
        <v>123</v>
      </c>
      <c r="K77" s="118"/>
      <c r="L77" s="112"/>
      <c r="M77" s="113"/>
      <c r="N77" s="113"/>
      <c r="O77" s="113"/>
      <c r="P77" s="113"/>
      <c r="Q77" s="113"/>
      <c r="R77" s="113"/>
      <c r="S77" s="88" t="s">
        <v>124</v>
      </c>
      <c r="T77" s="125"/>
      <c r="U77" s="126"/>
      <c r="V77" s="126"/>
      <c r="W77" s="126"/>
      <c r="X77" s="126"/>
      <c r="Y77" s="127"/>
    </row>
    <row r="78" spans="1:55" ht="25.5" x14ac:dyDescent="0.25">
      <c r="A78" s="114" t="s">
        <v>130</v>
      </c>
      <c r="B78" s="115"/>
      <c r="C78" s="115"/>
      <c r="D78" s="115"/>
      <c r="E78" s="115"/>
      <c r="F78" s="115"/>
      <c r="G78" s="115"/>
      <c r="H78" s="115"/>
      <c r="I78" s="116"/>
      <c r="J78" s="117" t="s">
        <v>123</v>
      </c>
      <c r="K78" s="118"/>
      <c r="L78" s="112"/>
      <c r="M78" s="113"/>
      <c r="N78" s="113"/>
      <c r="O78" s="113"/>
      <c r="P78" s="113"/>
      <c r="Q78" s="113"/>
      <c r="R78" s="113"/>
      <c r="S78" s="88" t="s">
        <v>124</v>
      </c>
      <c r="T78" s="125"/>
      <c r="U78" s="126"/>
      <c r="V78" s="126"/>
      <c r="W78" s="126"/>
      <c r="X78" s="126"/>
      <c r="Y78" s="127"/>
    </row>
    <row r="79" spans="1:55" ht="25.5" x14ac:dyDescent="0.25">
      <c r="A79" s="114" t="s">
        <v>131</v>
      </c>
      <c r="B79" s="115"/>
      <c r="C79" s="115"/>
      <c r="D79" s="115"/>
      <c r="E79" s="115"/>
      <c r="F79" s="115"/>
      <c r="G79" s="115"/>
      <c r="H79" s="115"/>
      <c r="I79" s="116"/>
      <c r="J79" s="117" t="s">
        <v>123</v>
      </c>
      <c r="K79" s="118"/>
      <c r="L79" s="112"/>
      <c r="M79" s="113"/>
      <c r="N79" s="113"/>
      <c r="O79" s="113"/>
      <c r="P79" s="113"/>
      <c r="Q79" s="113"/>
      <c r="R79" s="113"/>
      <c r="S79" s="88" t="s">
        <v>124</v>
      </c>
      <c r="T79" s="122"/>
      <c r="U79" s="123"/>
      <c r="V79" s="123"/>
      <c r="W79" s="123"/>
      <c r="X79" s="123"/>
      <c r="Y79" s="124"/>
    </row>
  </sheetData>
  <mergeCells count="583">
    <mergeCell ref="A70:K71"/>
    <mergeCell ref="L71:Y71"/>
    <mergeCell ref="L70:R70"/>
    <mergeCell ref="T63:X63"/>
    <mergeCell ref="T70:X70"/>
    <mergeCell ref="B54:B55"/>
    <mergeCell ref="C54:I55"/>
    <mergeCell ref="T56:Y57"/>
    <mergeCell ref="L20:Q21"/>
    <mergeCell ref="L22:Q23"/>
    <mergeCell ref="L24:Q25"/>
    <mergeCell ref="L26:S26"/>
    <mergeCell ref="L27:Q27"/>
    <mergeCell ref="L28:N29"/>
    <mergeCell ref="L32:N33"/>
    <mergeCell ref="T14:Y23"/>
    <mergeCell ref="T28:Y29"/>
    <mergeCell ref="T30:Y31"/>
    <mergeCell ref="L77:R77"/>
    <mergeCell ref="L78:R78"/>
    <mergeCell ref="L79:R79"/>
    <mergeCell ref="L75:S75"/>
    <mergeCell ref="L68:S68"/>
    <mergeCell ref="L69:Q69"/>
    <mergeCell ref="L62:S62"/>
    <mergeCell ref="L56:R57"/>
    <mergeCell ref="L58:R59"/>
    <mergeCell ref="L60:R61"/>
    <mergeCell ref="L66:Q67"/>
    <mergeCell ref="L72:Q72"/>
    <mergeCell ref="L73:Q73"/>
    <mergeCell ref="L74:Q74"/>
    <mergeCell ref="L76:R76"/>
    <mergeCell ref="S56:S57"/>
    <mergeCell ref="S60:S61"/>
    <mergeCell ref="L63:R63"/>
    <mergeCell ref="AU20:AU21"/>
    <mergeCell ref="AU22:AU23"/>
    <mergeCell ref="AU24:AU25"/>
    <mergeCell ref="AP18:AP19"/>
    <mergeCell ref="R18:R19"/>
    <mergeCell ref="R16:R17"/>
    <mergeCell ref="R14:R15"/>
    <mergeCell ref="R32:R33"/>
    <mergeCell ref="R28:R29"/>
    <mergeCell ref="R30:R31"/>
    <mergeCell ref="S28:S29"/>
    <mergeCell ref="BB54:BB55"/>
    <mergeCell ref="AU38:AU39"/>
    <mergeCell ref="S52:S53"/>
    <mergeCell ref="O32:O33"/>
    <mergeCell ref="Q32:Q33"/>
    <mergeCell ref="P32:P33"/>
    <mergeCell ref="P30:P31"/>
    <mergeCell ref="P34:P35"/>
    <mergeCell ref="P36:P37"/>
    <mergeCell ref="P38:P39"/>
    <mergeCell ref="R42:R43"/>
    <mergeCell ref="S34:S35"/>
    <mergeCell ref="S40:S41"/>
    <mergeCell ref="L54:R55"/>
    <mergeCell ref="AP40:AP41"/>
    <mergeCell ref="AQ40:AQ41"/>
    <mergeCell ref="AR40:AR41"/>
    <mergeCell ref="AU50:AU51"/>
    <mergeCell ref="L38:N39"/>
    <mergeCell ref="L40:N41"/>
    <mergeCell ref="L42:N43"/>
    <mergeCell ref="L44:R45"/>
    <mergeCell ref="L46:R47"/>
    <mergeCell ref="L48:R49"/>
    <mergeCell ref="AX56:AX57"/>
    <mergeCell ref="AY56:AY57"/>
    <mergeCell ref="AZ56:AZ57"/>
    <mergeCell ref="BA56:BA57"/>
    <mergeCell ref="BB56:BB57"/>
    <mergeCell ref="BC56:BC57"/>
    <mergeCell ref="BD56:BD57"/>
    <mergeCell ref="T32:Y33"/>
    <mergeCell ref="T34:Y35"/>
    <mergeCell ref="T36:Y37"/>
    <mergeCell ref="T38:Y39"/>
    <mergeCell ref="AX42:AX43"/>
    <mergeCell ref="AX32:AX33"/>
    <mergeCell ref="AY38:AY39"/>
    <mergeCell ref="BB50:BB51"/>
    <mergeCell ref="AY54:AY55"/>
    <mergeCell ref="AZ54:AZ55"/>
    <mergeCell ref="BA54:BA55"/>
    <mergeCell ref="AX54:AX55"/>
    <mergeCell ref="BD36:BD37"/>
    <mergeCell ref="BD38:BD39"/>
    <mergeCell ref="BB52:BB53"/>
    <mergeCell ref="BA50:BA51"/>
    <mergeCell ref="BA52:BA53"/>
    <mergeCell ref="A72:C74"/>
    <mergeCell ref="N8:S8"/>
    <mergeCell ref="T8:Y8"/>
    <mergeCell ref="J54:K55"/>
    <mergeCell ref="S54:S55"/>
    <mergeCell ref="A68:K68"/>
    <mergeCell ref="D72:I74"/>
    <mergeCell ref="J72:K74"/>
    <mergeCell ref="A66:I67"/>
    <mergeCell ref="J18:K19"/>
    <mergeCell ref="S20:S21"/>
    <mergeCell ref="E14:I15"/>
    <mergeCell ref="E16:I17"/>
    <mergeCell ref="L14:Q15"/>
    <mergeCell ref="L16:Q17"/>
    <mergeCell ref="L18:Q19"/>
    <mergeCell ref="J16:K17"/>
    <mergeCell ref="L50:R51"/>
    <mergeCell ref="L52:R53"/>
    <mergeCell ref="R34:R35"/>
    <mergeCell ref="R36:R37"/>
    <mergeCell ref="R38:R39"/>
    <mergeCell ref="P40:P41"/>
    <mergeCell ref="P42:P43"/>
    <mergeCell ref="A2:Y2"/>
    <mergeCell ref="T10:Y10"/>
    <mergeCell ref="T24:Y25"/>
    <mergeCell ref="T26:Y26"/>
    <mergeCell ref="T27:Y27"/>
    <mergeCell ref="T69:Y69"/>
    <mergeCell ref="J69:K69"/>
    <mergeCell ref="T62:Y62"/>
    <mergeCell ref="J52:K53"/>
    <mergeCell ref="J58:K59"/>
    <mergeCell ref="A64:Y65"/>
    <mergeCell ref="A69:I69"/>
    <mergeCell ref="P28:P29"/>
    <mergeCell ref="P5:R5"/>
    <mergeCell ref="P6:R6"/>
    <mergeCell ref="AT72:AT74"/>
    <mergeCell ref="AU72:AU74"/>
    <mergeCell ref="AV72:AV74"/>
    <mergeCell ref="T72:Y74"/>
    <mergeCell ref="AP66:AP67"/>
    <mergeCell ref="AQ66:AQ67"/>
    <mergeCell ref="AR66:AR67"/>
    <mergeCell ref="AS66:AS67"/>
    <mergeCell ref="T75:Y75"/>
    <mergeCell ref="AV44:AV45"/>
    <mergeCell ref="AU42:AU43"/>
    <mergeCell ref="AT68:AV68"/>
    <mergeCell ref="T68:Y68"/>
    <mergeCell ref="AT65:AV65"/>
    <mergeCell ref="AT66:AT67"/>
    <mergeCell ref="AU66:AU67"/>
    <mergeCell ref="AV66:AV67"/>
    <mergeCell ref="T66:Y67"/>
    <mergeCell ref="BA14:BA15"/>
    <mergeCell ref="AY18:AY19"/>
    <mergeCell ref="AV60:AV61"/>
    <mergeCell ref="AU52:AU53"/>
    <mergeCell ref="AU58:AU59"/>
    <mergeCell ref="AU60:AU61"/>
    <mergeCell ref="AV28:AV29"/>
    <mergeCell ref="AV30:AV31"/>
    <mergeCell ref="AV32:AV33"/>
    <mergeCell ref="AV34:AV35"/>
    <mergeCell ref="AV50:AV51"/>
    <mergeCell ref="AV52:AV53"/>
    <mergeCell ref="AV58:AV59"/>
    <mergeCell ref="AU34:AU35"/>
    <mergeCell ref="AU54:AU55"/>
    <mergeCell ref="AV54:AV55"/>
    <mergeCell ref="AU40:AU41"/>
    <mergeCell ref="AV46:AV47"/>
    <mergeCell ref="AU28:AU29"/>
    <mergeCell ref="AU30:AU31"/>
    <mergeCell ref="AU32:AU33"/>
    <mergeCell ref="AU46:AU47"/>
    <mergeCell ref="AU36:AU37"/>
    <mergeCell ref="AU44:AU45"/>
    <mergeCell ref="BD40:BD41"/>
    <mergeCell ref="BE36:BE37"/>
    <mergeCell ref="BB16:BB17"/>
    <mergeCell ref="BD14:BD15"/>
    <mergeCell ref="AV42:AV43"/>
    <mergeCell ref="Q42:Q43"/>
    <mergeCell ref="S48:S49"/>
    <mergeCell ref="AU48:AU49"/>
    <mergeCell ref="AV48:AV49"/>
    <mergeCell ref="S46:S47"/>
    <mergeCell ref="AT14:AT63"/>
    <mergeCell ref="AU26:AV27"/>
    <mergeCell ref="AU62:AV63"/>
    <mergeCell ref="AV36:AV37"/>
    <mergeCell ref="AV38:AV39"/>
    <mergeCell ref="AV40:AV41"/>
    <mergeCell ref="AX20:AX21"/>
    <mergeCell ref="BB18:BB19"/>
    <mergeCell ref="BC18:BC19"/>
    <mergeCell ref="BD20:BD21"/>
    <mergeCell ref="BD30:BD31"/>
    <mergeCell ref="BB46:BB47"/>
    <mergeCell ref="AX14:AX17"/>
    <mergeCell ref="Q28:Q29"/>
    <mergeCell ref="BE38:BE39"/>
    <mergeCell ref="AY40:AY41"/>
    <mergeCell ref="AV22:AV23"/>
    <mergeCell ref="BF14:BF15"/>
    <mergeCell ref="BF16:BF17"/>
    <mergeCell ref="BF18:BF19"/>
    <mergeCell ref="BB42:BB43"/>
    <mergeCell ref="BB24:BB25"/>
    <mergeCell ref="BA34:BA35"/>
    <mergeCell ref="BA36:BA37"/>
    <mergeCell ref="BA38:BA39"/>
    <mergeCell ref="BA40:BA41"/>
    <mergeCell ref="BA28:BA29"/>
    <mergeCell ref="BA32:BA33"/>
    <mergeCell ref="BE30:BE31"/>
    <mergeCell ref="BC26:BF26"/>
    <mergeCell ref="BC27:BF27"/>
    <mergeCell ref="BC14:BC15"/>
    <mergeCell ref="BC16:BC17"/>
    <mergeCell ref="AX18:AX19"/>
    <mergeCell ref="AZ20:AZ21"/>
    <mergeCell ref="AY20:AY21"/>
    <mergeCell ref="BE40:BE41"/>
    <mergeCell ref="BD32:BD33"/>
    <mergeCell ref="BB28:BB29"/>
    <mergeCell ref="BC22:BC23"/>
    <mergeCell ref="BC28:BC29"/>
    <mergeCell ref="BC34:BC35"/>
    <mergeCell ref="AX22:AX23"/>
    <mergeCell ref="AX28:AX29"/>
    <mergeCell ref="BA24:BA25"/>
    <mergeCell ref="AX24:AX25"/>
    <mergeCell ref="AX30:AX31"/>
    <mergeCell ref="BA30:BA31"/>
    <mergeCell ref="BB30:BB31"/>
    <mergeCell ref="BC30:BC31"/>
    <mergeCell ref="BC32:BC33"/>
    <mergeCell ref="BB32:BB33"/>
    <mergeCell ref="AZ14:AZ15"/>
    <mergeCell ref="AZ16:AZ17"/>
    <mergeCell ref="AZ18:AZ19"/>
    <mergeCell ref="AZ24:AZ25"/>
    <mergeCell ref="AZ32:AZ33"/>
    <mergeCell ref="AZ34:AZ35"/>
    <mergeCell ref="AY36:AY37"/>
    <mergeCell ref="AZ36:AZ37"/>
    <mergeCell ref="AZ30:AZ31"/>
    <mergeCell ref="AY22:AY23"/>
    <mergeCell ref="AZ22:AZ23"/>
    <mergeCell ref="AZ28:AZ29"/>
    <mergeCell ref="AY28:AY29"/>
    <mergeCell ref="AY30:AY31"/>
    <mergeCell ref="BE14:BE15"/>
    <mergeCell ref="BE22:BE23"/>
    <mergeCell ref="BC24:BC25"/>
    <mergeCell ref="AZ38:AZ39"/>
    <mergeCell ref="BE16:BE17"/>
    <mergeCell ref="BE18:BE19"/>
    <mergeCell ref="AX48:AX49"/>
    <mergeCell ref="AY48:AY49"/>
    <mergeCell ref="AZ48:AZ49"/>
    <mergeCell ref="AY32:AY33"/>
    <mergeCell ref="AY34:AY35"/>
    <mergeCell ref="AX46:AX47"/>
    <mergeCell ref="AX40:AX41"/>
    <mergeCell ref="AY46:AY47"/>
    <mergeCell ref="AZ46:AZ47"/>
    <mergeCell ref="AZ44:AZ45"/>
    <mergeCell ref="AX44:AX45"/>
    <mergeCell ref="AX36:AX37"/>
    <mergeCell ref="AX38:AX39"/>
    <mergeCell ref="AY44:AY45"/>
    <mergeCell ref="AZ40:AZ41"/>
    <mergeCell ref="AY42:AY43"/>
    <mergeCell ref="AZ42:AZ43"/>
    <mergeCell ref="AX34:AX35"/>
    <mergeCell ref="BA42:BA43"/>
    <mergeCell ref="BB34:BB35"/>
    <mergeCell ref="BB36:BB37"/>
    <mergeCell ref="BB38:BB39"/>
    <mergeCell ref="BB40:BB41"/>
    <mergeCell ref="BB44:BB45"/>
    <mergeCell ref="BA46:BA47"/>
    <mergeCell ref="BA44:BA45"/>
    <mergeCell ref="BB48:BB49"/>
    <mergeCell ref="BA48:BA49"/>
    <mergeCell ref="BB72:BB74"/>
    <mergeCell ref="BC72:BC74"/>
    <mergeCell ref="AW72:AW74"/>
    <mergeCell ref="AX72:AX74"/>
    <mergeCell ref="AY72:AY74"/>
    <mergeCell ref="AZ72:AZ74"/>
    <mergeCell ref="BA72:BA74"/>
    <mergeCell ref="AW66:AW67"/>
    <mergeCell ref="AX66:AX67"/>
    <mergeCell ref="AY66:AY67"/>
    <mergeCell ref="AZ66:AZ67"/>
    <mergeCell ref="BD60:BD61"/>
    <mergeCell ref="BC60:BC61"/>
    <mergeCell ref="BA60:BA61"/>
    <mergeCell ref="BA58:BA59"/>
    <mergeCell ref="AZ60:AZ61"/>
    <mergeCell ref="BB66:BB67"/>
    <mergeCell ref="BC66:BC67"/>
    <mergeCell ref="BA66:BA67"/>
    <mergeCell ref="BB60:BB61"/>
    <mergeCell ref="AZ58:AZ59"/>
    <mergeCell ref="AX62:BA63"/>
    <mergeCell ref="BC62:BF62"/>
    <mergeCell ref="BC63:BF63"/>
    <mergeCell ref="BE58:BE59"/>
    <mergeCell ref="BE60:BE61"/>
    <mergeCell ref="BB58:BB59"/>
    <mergeCell ref="AX60:AX61"/>
    <mergeCell ref="AY60:AY61"/>
    <mergeCell ref="BD58:BD59"/>
    <mergeCell ref="AY58:AY59"/>
    <mergeCell ref="AX58:AX59"/>
    <mergeCell ref="BF52:BF53"/>
    <mergeCell ref="BF28:BF29"/>
    <mergeCell ref="BF30:BF31"/>
    <mergeCell ref="BF32:BF33"/>
    <mergeCell ref="BF34:BF35"/>
    <mergeCell ref="BF36:BF37"/>
    <mergeCell ref="BF38:BF39"/>
    <mergeCell ref="BF58:BF59"/>
    <mergeCell ref="BF60:BF61"/>
    <mergeCell ref="BF40:BF41"/>
    <mergeCell ref="BF42:BF43"/>
    <mergeCell ref="BF44:BF45"/>
    <mergeCell ref="BF46:BF47"/>
    <mergeCell ref="BF50:BF51"/>
    <mergeCell ref="BF56:BF57"/>
    <mergeCell ref="BF48:BF49"/>
    <mergeCell ref="BF54:BF55"/>
    <mergeCell ref="BC50:BC51"/>
    <mergeCell ref="BC52:BC53"/>
    <mergeCell ref="BC58:BC59"/>
    <mergeCell ref="BE46:BE47"/>
    <mergeCell ref="BE42:BE43"/>
    <mergeCell ref="BD44:BD45"/>
    <mergeCell ref="BE52:BE53"/>
    <mergeCell ref="BE50:BE51"/>
    <mergeCell ref="BE44:BE45"/>
    <mergeCell ref="BC48:BC49"/>
    <mergeCell ref="BD48:BD49"/>
    <mergeCell ref="BE48:BE49"/>
    <mergeCell ref="BD42:BD43"/>
    <mergeCell ref="BD46:BD47"/>
    <mergeCell ref="BC54:BC55"/>
    <mergeCell ref="BD54:BD55"/>
    <mergeCell ref="BE54:BE55"/>
    <mergeCell ref="BE56:BE57"/>
    <mergeCell ref="BD50:BD51"/>
    <mergeCell ref="BC42:BC43"/>
    <mergeCell ref="BF20:BF21"/>
    <mergeCell ref="BF22:BF23"/>
    <mergeCell ref="BF24:BF25"/>
    <mergeCell ref="BD22:BD23"/>
    <mergeCell ref="BD28:BD29"/>
    <mergeCell ref="BD24:BD25"/>
    <mergeCell ref="BE24:BE25"/>
    <mergeCell ref="BE28:BE29"/>
    <mergeCell ref="BD34:BD35"/>
    <mergeCell ref="BE20:BE21"/>
    <mergeCell ref="BE32:BE33"/>
    <mergeCell ref="BE34:BE35"/>
    <mergeCell ref="BD16:BD17"/>
    <mergeCell ref="BD18:BD19"/>
    <mergeCell ref="BB14:BB15"/>
    <mergeCell ref="BA22:BA23"/>
    <mergeCell ref="AW14:AW63"/>
    <mergeCell ref="BA16:BA17"/>
    <mergeCell ref="BA18:BA19"/>
    <mergeCell ref="BA20:BA21"/>
    <mergeCell ref="AY50:AY51"/>
    <mergeCell ref="AY52:AY53"/>
    <mergeCell ref="AX50:AX51"/>
    <mergeCell ref="AX52:AX53"/>
    <mergeCell ref="AZ50:AZ51"/>
    <mergeCell ref="AZ52:AZ53"/>
    <mergeCell ref="BC36:BC37"/>
    <mergeCell ref="BC38:BC39"/>
    <mergeCell ref="BC40:BC41"/>
    <mergeCell ref="BB20:BB21"/>
    <mergeCell ref="BC20:BC21"/>
    <mergeCell ref="AX26:BA27"/>
    <mergeCell ref="BB22:BB23"/>
    <mergeCell ref="BD52:BD53"/>
    <mergeCell ref="BC44:BC45"/>
    <mergeCell ref="BC46:BC47"/>
    <mergeCell ref="S22:S23"/>
    <mergeCell ref="AT13:AV13"/>
    <mergeCell ref="AY14:AY15"/>
    <mergeCell ref="AY16:AY17"/>
    <mergeCell ref="O28:O29"/>
    <mergeCell ref="D14:D15"/>
    <mergeCell ref="D16:D17"/>
    <mergeCell ref="D28:I28"/>
    <mergeCell ref="H29:I29"/>
    <mergeCell ref="D29:F29"/>
    <mergeCell ref="C22:I23"/>
    <mergeCell ref="AY24:AY25"/>
    <mergeCell ref="AQ18:AQ19"/>
    <mergeCell ref="AR18:AR19"/>
    <mergeCell ref="AS18:AS19"/>
    <mergeCell ref="AV20:AV21"/>
    <mergeCell ref="AV24:AV25"/>
    <mergeCell ref="J22:K23"/>
    <mergeCell ref="C14:C17"/>
    <mergeCell ref="R22:R23"/>
    <mergeCell ref="J20:K21"/>
    <mergeCell ref="J24:K25"/>
    <mergeCell ref="AU14:AU17"/>
    <mergeCell ref="AU18:AU19"/>
    <mergeCell ref="C58:I59"/>
    <mergeCell ref="S50:S51"/>
    <mergeCell ref="B24:B25"/>
    <mergeCell ref="O34:O35"/>
    <mergeCell ref="S44:S45"/>
    <mergeCell ref="O40:O41"/>
    <mergeCell ref="R40:R41"/>
    <mergeCell ref="Q40:Q41"/>
    <mergeCell ref="B42:B43"/>
    <mergeCell ref="B44:B45"/>
    <mergeCell ref="J28:K29"/>
    <mergeCell ref="J30:K31"/>
    <mergeCell ref="J32:K33"/>
    <mergeCell ref="J34:K35"/>
    <mergeCell ref="C32:I33"/>
    <mergeCell ref="C34:I35"/>
    <mergeCell ref="C28:C29"/>
    <mergeCell ref="C36:I37"/>
    <mergeCell ref="J36:K37"/>
    <mergeCell ref="J38:K39"/>
    <mergeCell ref="C24:I25"/>
    <mergeCell ref="C30:C31"/>
    <mergeCell ref="R27:S27"/>
    <mergeCell ref="L30:N31"/>
    <mergeCell ref="B56:B57"/>
    <mergeCell ref="C56:I57"/>
    <mergeCell ref="J56:K57"/>
    <mergeCell ref="A54:A55"/>
    <mergeCell ref="O42:O43"/>
    <mergeCell ref="C48:I49"/>
    <mergeCell ref="AV14:AV15"/>
    <mergeCell ref="AV16:AV17"/>
    <mergeCell ref="AV18:AV19"/>
    <mergeCell ref="J14:K15"/>
    <mergeCell ref="A24:A25"/>
    <mergeCell ref="A14:A17"/>
    <mergeCell ref="A20:A21"/>
    <mergeCell ref="A22:A23"/>
    <mergeCell ref="A18:A19"/>
    <mergeCell ref="B22:B23"/>
    <mergeCell ref="B14:B17"/>
    <mergeCell ref="B18:B19"/>
    <mergeCell ref="B20:B21"/>
    <mergeCell ref="AU56:AU57"/>
    <mergeCell ref="AV56:AV57"/>
    <mergeCell ref="C18:D19"/>
    <mergeCell ref="H18:I19"/>
    <mergeCell ref="E18:G19"/>
    <mergeCell ref="L34:N35"/>
    <mergeCell ref="L36:N37"/>
    <mergeCell ref="D30:I31"/>
    <mergeCell ref="J42:K43"/>
    <mergeCell ref="S42:S43"/>
    <mergeCell ref="S36:S37"/>
    <mergeCell ref="A75:K75"/>
    <mergeCell ref="A62:K63"/>
    <mergeCell ref="Q34:Q35"/>
    <mergeCell ref="O36:O37"/>
    <mergeCell ref="Q36:Q37"/>
    <mergeCell ref="O38:O39"/>
    <mergeCell ref="Q38:Q39"/>
    <mergeCell ref="C38:I39"/>
    <mergeCell ref="A52:A53"/>
    <mergeCell ref="A58:A59"/>
    <mergeCell ref="A60:A61"/>
    <mergeCell ref="B60:B61"/>
    <mergeCell ref="J66:K67"/>
    <mergeCell ref="C42:C43"/>
    <mergeCell ref="B34:B35"/>
    <mergeCell ref="B36:B37"/>
    <mergeCell ref="B38:B39"/>
    <mergeCell ref="A56:A57"/>
    <mergeCell ref="A1:Y1"/>
    <mergeCell ref="A5:C5"/>
    <mergeCell ref="R24:R25"/>
    <mergeCell ref="S24:S25"/>
    <mergeCell ref="R20:R21"/>
    <mergeCell ref="S30:S31"/>
    <mergeCell ref="S32:S33"/>
    <mergeCell ref="O30:O31"/>
    <mergeCell ref="Q30:Q31"/>
    <mergeCell ref="H20:I21"/>
    <mergeCell ref="E20:G21"/>
    <mergeCell ref="C20:D21"/>
    <mergeCell ref="S14:S15"/>
    <mergeCell ref="S16:S17"/>
    <mergeCell ref="S18:S19"/>
    <mergeCell ref="A3:I3"/>
    <mergeCell ref="N3:S3"/>
    <mergeCell ref="T3:Y3"/>
    <mergeCell ref="A13:Y13"/>
    <mergeCell ref="A11:I11"/>
    <mergeCell ref="J11:K11"/>
    <mergeCell ref="A12:I12"/>
    <mergeCell ref="J12:K12"/>
    <mergeCell ref="G5:H5"/>
    <mergeCell ref="A4:Y4"/>
    <mergeCell ref="A8:I8"/>
    <mergeCell ref="L10:S10"/>
    <mergeCell ref="T44:Y45"/>
    <mergeCell ref="T46:Y47"/>
    <mergeCell ref="T48:Y49"/>
    <mergeCell ref="T50:Y51"/>
    <mergeCell ref="T52:Y53"/>
    <mergeCell ref="T54:Y55"/>
    <mergeCell ref="S38:S39"/>
    <mergeCell ref="A26:K27"/>
    <mergeCell ref="A30:A31"/>
    <mergeCell ref="A28:A29"/>
    <mergeCell ref="B50:B51"/>
    <mergeCell ref="A32:A33"/>
    <mergeCell ref="A40:A41"/>
    <mergeCell ref="D42:I43"/>
    <mergeCell ref="B40:B41"/>
    <mergeCell ref="A42:A43"/>
    <mergeCell ref="A50:A51"/>
    <mergeCell ref="J46:K47"/>
    <mergeCell ref="J50:K51"/>
    <mergeCell ref="A34:A35"/>
    <mergeCell ref="E40:I41"/>
    <mergeCell ref="T40:Y41"/>
    <mergeCell ref="T42:Y43"/>
    <mergeCell ref="T58:Y59"/>
    <mergeCell ref="G6:H6"/>
    <mergeCell ref="J10:K10"/>
    <mergeCell ref="D10:I10"/>
    <mergeCell ref="B6:C6"/>
    <mergeCell ref="B10:C10"/>
    <mergeCell ref="A7:Y7"/>
    <mergeCell ref="A9:Y9"/>
    <mergeCell ref="B32:B33"/>
    <mergeCell ref="C40:D41"/>
    <mergeCell ref="B46:B47"/>
    <mergeCell ref="A48:A49"/>
    <mergeCell ref="B48:B49"/>
    <mergeCell ref="A44:A45"/>
    <mergeCell ref="A46:A47"/>
    <mergeCell ref="A36:A37"/>
    <mergeCell ref="A38:A39"/>
    <mergeCell ref="C50:I51"/>
    <mergeCell ref="B30:B31"/>
    <mergeCell ref="J48:K49"/>
    <mergeCell ref="J40:K41"/>
    <mergeCell ref="J44:K45"/>
    <mergeCell ref="T60:Y61"/>
    <mergeCell ref="B58:B59"/>
    <mergeCell ref="S58:S59"/>
    <mergeCell ref="L11:R11"/>
    <mergeCell ref="L12:R12"/>
    <mergeCell ref="B28:B29"/>
    <mergeCell ref="A79:I79"/>
    <mergeCell ref="J79:K79"/>
    <mergeCell ref="T11:Y12"/>
    <mergeCell ref="T76:Y79"/>
    <mergeCell ref="A76:I76"/>
    <mergeCell ref="J76:K76"/>
    <mergeCell ref="A77:I77"/>
    <mergeCell ref="J77:K77"/>
    <mergeCell ref="A78:I78"/>
    <mergeCell ref="J78:K78"/>
    <mergeCell ref="B52:B53"/>
    <mergeCell ref="R66:R67"/>
    <mergeCell ref="S66:S67"/>
    <mergeCell ref="C60:I61"/>
    <mergeCell ref="J60:K61"/>
    <mergeCell ref="C44:I45"/>
    <mergeCell ref="C46:I47"/>
    <mergeCell ref="C52:I53"/>
  </mergeCells>
  <phoneticPr fontId="1" type="noConversion"/>
  <conditionalFormatting sqref="A66">
    <cfRule type="expression" dxfId="54" priority="885">
      <formula>$AZ$66&gt;0</formula>
    </cfRule>
  </conditionalFormatting>
  <conditionalFormatting sqref="B14:B17">
    <cfRule type="expression" dxfId="53" priority="856">
      <formula>$AX$14&gt;0</formula>
    </cfRule>
  </conditionalFormatting>
  <conditionalFormatting sqref="B18:B19">
    <cfRule type="expression" dxfId="52" priority="866">
      <formula>$AX$18&gt;0</formula>
    </cfRule>
  </conditionalFormatting>
  <conditionalFormatting sqref="B20:B21">
    <cfRule type="expression" dxfId="51" priority="867">
      <formula>$AX$20&gt;0</formula>
    </cfRule>
  </conditionalFormatting>
  <conditionalFormatting sqref="B22:B23">
    <cfRule type="expression" dxfId="50" priority="868">
      <formula>$AX$22&gt;0</formula>
    </cfRule>
  </conditionalFormatting>
  <conditionalFormatting sqref="B24:B25">
    <cfRule type="expression" dxfId="49" priority="865">
      <formula>$AX$24&gt;0</formula>
    </cfRule>
  </conditionalFormatting>
  <conditionalFormatting sqref="B28:B29">
    <cfRule type="expression" dxfId="48" priority="869">
      <formula>$AX$28&gt;0</formula>
    </cfRule>
  </conditionalFormatting>
  <conditionalFormatting sqref="B30:B31">
    <cfRule type="expression" dxfId="47" priority="870">
      <formula>$AX$30&gt;0</formula>
    </cfRule>
  </conditionalFormatting>
  <conditionalFormatting sqref="B32:B33">
    <cfRule type="expression" dxfId="46" priority="871">
      <formula>$AX$32&gt;0</formula>
    </cfRule>
  </conditionalFormatting>
  <conditionalFormatting sqref="B34:B35">
    <cfRule type="expression" dxfId="45" priority="872">
      <formula>$AX$34&gt;0</formula>
    </cfRule>
  </conditionalFormatting>
  <conditionalFormatting sqref="B36:B37">
    <cfRule type="expression" dxfId="44" priority="873">
      <formula>$AX$36&gt;0</formula>
    </cfRule>
  </conditionalFormatting>
  <conditionalFormatting sqref="B38:B39">
    <cfRule type="expression" dxfId="43" priority="874">
      <formula>$AX$38&gt;0</formula>
    </cfRule>
  </conditionalFormatting>
  <conditionalFormatting sqref="B40:B41">
    <cfRule type="expression" dxfId="42" priority="875">
      <formula>$AX$40&gt;0</formula>
    </cfRule>
  </conditionalFormatting>
  <conditionalFormatting sqref="B42:B43">
    <cfRule type="expression" dxfId="41" priority="876">
      <formula>$AX$42&gt;0</formula>
    </cfRule>
  </conditionalFormatting>
  <conditionalFormatting sqref="B44:B45">
    <cfRule type="expression" dxfId="40" priority="877">
      <formula>$AX$44&gt;0</formula>
    </cfRule>
  </conditionalFormatting>
  <conditionalFormatting sqref="B46:B47">
    <cfRule type="expression" dxfId="39" priority="878">
      <formula>$AX$46&gt;0</formula>
    </cfRule>
  </conditionalFormatting>
  <conditionalFormatting sqref="B48:B49">
    <cfRule type="expression" dxfId="38" priority="888">
      <formula>$AZ$48&gt;0</formula>
    </cfRule>
  </conditionalFormatting>
  <conditionalFormatting sqref="B50:B51">
    <cfRule type="expression" dxfId="37" priority="879">
      <formula>$AX$50&gt;0</formula>
    </cfRule>
  </conditionalFormatting>
  <conditionalFormatting sqref="B52:B53">
    <cfRule type="expression" dxfId="36" priority="880">
      <formula>$AX$52</formula>
    </cfRule>
  </conditionalFormatting>
  <conditionalFormatting sqref="B54:B55">
    <cfRule type="expression" dxfId="35" priority="889">
      <formula>$AZ$54&gt;0</formula>
    </cfRule>
  </conditionalFormatting>
  <conditionalFormatting sqref="B56:B57">
    <cfRule type="expression" dxfId="34" priority="890">
      <formula>$AZ$56&gt;0</formula>
    </cfRule>
  </conditionalFormatting>
  <conditionalFormatting sqref="B58:B59">
    <cfRule type="expression" dxfId="33" priority="881">
      <formula>$AX$58&gt;0</formula>
    </cfRule>
  </conditionalFormatting>
  <conditionalFormatting sqref="B60:B61">
    <cfRule type="expression" dxfId="32" priority="882">
      <formula>$AX$60&gt;0</formula>
    </cfRule>
  </conditionalFormatting>
  <conditionalFormatting sqref="D14:D15">
    <cfRule type="expression" dxfId="31" priority="857">
      <formula>$AY$14&gt;0</formula>
    </cfRule>
  </conditionalFormatting>
  <conditionalFormatting sqref="D16:D17">
    <cfRule type="expression" dxfId="30" priority="858">
      <formula>$AY$16&gt;0</formula>
    </cfRule>
  </conditionalFormatting>
  <conditionalFormatting sqref="E18">
    <cfRule type="expression" dxfId="29" priority="883">
      <formula>$AZ$18&gt;0</formula>
    </cfRule>
  </conditionalFormatting>
  <conditionalFormatting sqref="E40">
    <cfRule type="expression" dxfId="28" priority="886">
      <formula>$AZ$40&gt;0</formula>
    </cfRule>
  </conditionalFormatting>
  <conditionalFormatting sqref="E20:G21">
    <cfRule type="expression" dxfId="27" priority="884">
      <formula>$AZ$20&gt;0</formula>
    </cfRule>
  </conditionalFormatting>
  <conditionalFormatting sqref="L32:N33 P32:P33">
    <cfRule type="expression" dxfId="26" priority="813">
      <formula>$AZ$32=1</formula>
    </cfRule>
  </conditionalFormatting>
  <conditionalFormatting sqref="L34:N35 P34:P35">
    <cfRule type="expression" dxfId="25" priority="814">
      <formula>$AZ$34=1</formula>
    </cfRule>
  </conditionalFormatting>
  <conditionalFormatting sqref="L36:N37 P36:P37">
    <cfRule type="expression" dxfId="24" priority="815">
      <formula>$AZ$36=1</formula>
    </cfRule>
  </conditionalFormatting>
  <conditionalFormatting sqref="L38:N39 P38:P39">
    <cfRule type="expression" dxfId="23" priority="816">
      <formula>$AZ$38=1</formula>
    </cfRule>
  </conditionalFormatting>
  <conditionalFormatting sqref="L40:N41 P40:P41">
    <cfRule type="expression" dxfId="22" priority="817">
      <formula>$AZ$40=1</formula>
    </cfRule>
  </conditionalFormatting>
  <conditionalFormatting sqref="L42:N43 P42:P43">
    <cfRule type="expression" dxfId="21" priority="818">
      <formula>$AZ$42=1</formula>
    </cfRule>
  </conditionalFormatting>
  <conditionalFormatting sqref="L44:R45">
    <cfRule type="expression" dxfId="20" priority="897">
      <formula>$AZ$44=1</formula>
    </cfRule>
  </conditionalFormatting>
  <conditionalFormatting sqref="L46:R47">
    <cfRule type="expression" dxfId="19" priority="899">
      <formula>$AZ$46=1</formula>
    </cfRule>
  </conditionalFormatting>
  <conditionalFormatting sqref="L48:R49">
    <cfRule type="expression" dxfId="18" priority="901">
      <formula>$AZ$48&gt;0</formula>
    </cfRule>
  </conditionalFormatting>
  <conditionalFormatting sqref="L50:R51">
    <cfRule type="expression" dxfId="17" priority="903">
      <formula>$AZ$50=1</formula>
    </cfRule>
  </conditionalFormatting>
  <conditionalFormatting sqref="L52:R53">
    <cfRule type="expression" dxfId="16" priority="905">
      <formula>$AZ$52=1</formula>
    </cfRule>
  </conditionalFormatting>
  <conditionalFormatting sqref="L54:R55">
    <cfRule type="expression" dxfId="15" priority="907">
      <formula>$AZ$54&gt;0</formula>
    </cfRule>
  </conditionalFormatting>
  <conditionalFormatting sqref="L56:R57">
    <cfRule type="expression" dxfId="14" priority="909">
      <formula>$AZ$56&gt;0</formula>
    </cfRule>
  </conditionalFormatting>
  <conditionalFormatting sqref="L58:R59">
    <cfRule type="expression" dxfId="13" priority="911">
      <formula>$AZ$58=1</formula>
    </cfRule>
  </conditionalFormatting>
  <conditionalFormatting sqref="L60:R61">
    <cfRule type="expression" dxfId="12" priority="913">
      <formula>$AZ$60=1</formula>
    </cfRule>
  </conditionalFormatting>
  <conditionalFormatting sqref="P28:P29 G29">
    <cfRule type="expression" dxfId="11" priority="32">
      <formula>$AZ$28&gt;0</formula>
    </cfRule>
  </conditionalFormatting>
  <conditionalFormatting sqref="P28:P29">
    <cfRule type="expression" dxfId="10" priority="31">
      <formula>$AZ$28&gt;0</formula>
    </cfRule>
  </conditionalFormatting>
  <conditionalFormatting sqref="P30:P31">
    <cfRule type="expression" dxfId="9" priority="28">
      <formula>$AZ$30&gt;0</formula>
    </cfRule>
  </conditionalFormatting>
  <conditionalFormatting sqref="R14:R15">
    <cfRule type="expression" dxfId="8" priority="808">
      <formula>$AZ$14=1</formula>
    </cfRule>
  </conditionalFormatting>
  <conditionalFormatting sqref="R16:R17">
    <cfRule type="expression" dxfId="7" priority="809">
      <formula>$AZ$16=1</formula>
    </cfRule>
  </conditionalFormatting>
  <conditionalFormatting sqref="R18:R19">
    <cfRule type="expression" dxfId="6" priority="810">
      <formula>$AZ$18=1</formula>
    </cfRule>
  </conditionalFormatting>
  <conditionalFormatting sqref="R20:R21">
    <cfRule type="expression" dxfId="5" priority="811">
      <formula>$AZ$20=1</formula>
    </cfRule>
  </conditionalFormatting>
  <conditionalFormatting sqref="R22:R23">
    <cfRule type="expression" dxfId="4" priority="812">
      <formula>$AZ$22=1</formula>
    </cfRule>
  </conditionalFormatting>
  <conditionalFormatting sqref="R24:R25">
    <cfRule type="expression" dxfId="3" priority="826">
      <formula>$AZ$24</formula>
    </cfRule>
  </conditionalFormatting>
  <conditionalFormatting sqref="R66:R67">
    <cfRule type="expression" dxfId="2" priority="825">
      <formula>$AZ$66=1</formula>
    </cfRule>
  </conditionalFormatting>
  <conditionalFormatting sqref="R69">
    <cfRule type="expression" dxfId="1" priority="828">
      <formula>$AZ$69=1</formula>
    </cfRule>
  </conditionalFormatting>
  <conditionalFormatting sqref="R72:R73">
    <cfRule type="expression" dxfId="0" priority="850">
      <formula>$AZ$72=1</formula>
    </cfRule>
  </conditionalFormatting>
  <dataValidations count="4">
    <dataValidation type="list" promptTitle="擇一選擇" sqref="E18:G19" xr:uid="{00000000-0002-0000-0000-000000000000}">
      <formula1>$AP$18:$AS$18</formula1>
    </dataValidation>
    <dataValidation type="list" allowBlank="1" sqref="E20:G21" xr:uid="{00000000-0002-0000-0000-000001000000}">
      <formula1>$AP$18:$AS$18</formula1>
    </dataValidation>
    <dataValidation type="list" allowBlank="1" showInputMessage="1" showErrorMessage="1" sqref="E40" xr:uid="{00000000-0002-0000-0000-000002000000}">
      <formula1>$AP$40:$AR$40</formula1>
    </dataValidation>
    <dataValidation type="list" allowBlank="1" showInputMessage="1" showErrorMessage="1" sqref="A66" xr:uid="{00000000-0002-0000-0000-000003000000}">
      <formula1>$AP$66:$AS$66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8" scale="71" orientation="portrait" r:id="rId1"/>
  <headerFooter>
    <oddFooter>&amp;C&amp;"標楷體,標準"第 &amp;P 頁，共 &amp;N 頁</oddFooter>
  </headerFooter>
  <rowBreaks count="1" manualBreakCount="1">
    <brk id="39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locked="0" defaultSize="0" autoFill="0" autoLine="0" autoPict="0">
                <anchor moveWithCells="1">
                  <from>
                    <xdr:col>3</xdr:col>
                    <xdr:colOff>123825</xdr:colOff>
                    <xdr:row>14</xdr:row>
                    <xdr:rowOff>19050</xdr:rowOff>
                  </from>
                  <to>
                    <xdr:col>4</xdr:col>
                    <xdr:colOff>428625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" name="Check Box 25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14</xdr:row>
                    <xdr:rowOff>314325</xdr:rowOff>
                  </from>
                  <to>
                    <xdr:col>2</xdr:col>
                    <xdr:colOff>342900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locked="0"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19050</xdr:rowOff>
                  </from>
                  <to>
                    <xdr:col>4</xdr:col>
                    <xdr:colOff>428625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7" name="Check Box 54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17</xdr:row>
                    <xdr:rowOff>276225</xdr:rowOff>
                  </from>
                  <to>
                    <xdr:col>2</xdr:col>
                    <xdr:colOff>342900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8" name="Check Box 55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19</xdr:row>
                    <xdr:rowOff>276225</xdr:rowOff>
                  </from>
                  <to>
                    <xdr:col>2</xdr:col>
                    <xdr:colOff>342900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9" name="Check Box 56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21</xdr:row>
                    <xdr:rowOff>209550</xdr:rowOff>
                  </from>
                  <to>
                    <xdr:col>2</xdr:col>
                    <xdr:colOff>342900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" name="Check Box 58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27</xdr:row>
                    <xdr:rowOff>742950</xdr:rowOff>
                  </from>
                  <to>
                    <xdr:col>2</xdr:col>
                    <xdr:colOff>342900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" name="Check Box 59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30</xdr:row>
                    <xdr:rowOff>9525</xdr:rowOff>
                  </from>
                  <to>
                    <xdr:col>2</xdr:col>
                    <xdr:colOff>342900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2" name="Check Box 60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31</xdr:row>
                    <xdr:rowOff>171450</xdr:rowOff>
                  </from>
                  <to>
                    <xdr:col>2</xdr:col>
                    <xdr:colOff>342900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3" name="Check Box 61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33</xdr:row>
                    <xdr:rowOff>180975</xdr:rowOff>
                  </from>
                  <to>
                    <xdr:col>2</xdr:col>
                    <xdr:colOff>342900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180975</xdr:rowOff>
                  </from>
                  <to>
                    <xdr:col>2</xdr:col>
                    <xdr:colOff>342900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180975</xdr:rowOff>
                  </from>
                  <to>
                    <xdr:col>2</xdr:col>
                    <xdr:colOff>342900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6" name="Check Box 64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39</xdr:row>
                    <xdr:rowOff>276225</xdr:rowOff>
                  </from>
                  <to>
                    <xdr:col>2</xdr:col>
                    <xdr:colOff>342900</xdr:colOff>
                    <xdr:row>40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7" name="Check Box 65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419100</xdr:rowOff>
                  </from>
                  <to>
                    <xdr:col>2</xdr:col>
                    <xdr:colOff>333375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8" name="Check Box 66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123825</xdr:rowOff>
                  </from>
                  <to>
                    <xdr:col>2</xdr:col>
                    <xdr:colOff>333375</xdr:colOff>
                    <xdr:row>44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9" name="Check Box 67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123825</xdr:rowOff>
                  </from>
                  <to>
                    <xdr:col>2</xdr:col>
                    <xdr:colOff>333375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0" name="Check Box 68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49</xdr:row>
                    <xdr:rowOff>123825</xdr:rowOff>
                  </from>
                  <to>
                    <xdr:col>2</xdr:col>
                    <xdr:colOff>333375</xdr:colOff>
                    <xdr:row>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1" name="Check Box 69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51</xdr:row>
                    <xdr:rowOff>123825</xdr:rowOff>
                  </from>
                  <to>
                    <xdr:col>2</xdr:col>
                    <xdr:colOff>333375</xdr:colOff>
                    <xdr:row>52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2" name="Check Box 70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57</xdr:row>
                    <xdr:rowOff>123825</xdr:rowOff>
                  </from>
                  <to>
                    <xdr:col>2</xdr:col>
                    <xdr:colOff>333375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3" name="Check Box 71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59</xdr:row>
                    <xdr:rowOff>152400</xdr:rowOff>
                  </from>
                  <to>
                    <xdr:col>2</xdr:col>
                    <xdr:colOff>333375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4" name="Check Box 98">
              <controlPr locked="0" defaultSize="0" autoFill="0" autoLine="0" autoPict="0">
                <anchor moveWithCells="1">
                  <from>
                    <xdr:col>1</xdr:col>
                    <xdr:colOff>142875</xdr:colOff>
                    <xdr:row>23</xdr:row>
                    <xdr:rowOff>200025</xdr:rowOff>
                  </from>
                  <to>
                    <xdr:col>2</xdr:col>
                    <xdr:colOff>342900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5" name="Check Box 100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304800</xdr:rowOff>
                  </from>
                  <to>
                    <xdr:col>2</xdr:col>
                    <xdr:colOff>333375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6" name="Check Box 101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53</xdr:row>
                    <xdr:rowOff>123825</xdr:rowOff>
                  </from>
                  <to>
                    <xdr:col>2</xdr:col>
                    <xdr:colOff>333375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7" name="Check Box 102">
              <controlPr locked="0" defaultSize="0" autoFill="0" autoLine="0" autoPict="0">
                <anchor moveWithCells="1">
                  <from>
                    <xdr:col>1</xdr:col>
                    <xdr:colOff>133350</xdr:colOff>
                    <xdr:row>55</xdr:row>
                    <xdr:rowOff>438150</xdr:rowOff>
                  </from>
                  <to>
                    <xdr:col>2</xdr:col>
                    <xdr:colOff>333375</xdr:colOff>
                    <xdr:row>56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附表4-1一般房屋建築計畫成本概算表</vt:lpstr>
      <vt:lpstr>'附表4-1一般房屋建築計畫成本概算表'!Print_Area</vt:lpstr>
      <vt:lpstr>'附表4-1一般房屋建築計畫成本概算表'!Print_Titles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賴冠岑</dc:creator>
  <cp:lastModifiedBy>技術處一科-張學斌(ryan0977)</cp:lastModifiedBy>
  <cp:lastPrinted>2023-02-14T03:24:43Z</cp:lastPrinted>
  <dcterms:created xsi:type="dcterms:W3CDTF">2023-01-31T08:54:23Z</dcterms:created>
  <dcterms:modified xsi:type="dcterms:W3CDTF">2025-08-01T08:40:46Z</dcterms:modified>
</cp:coreProperties>
</file>